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mministrazioneTrasparente\Pagamenti\Anno 2023\"/>
    </mc:Choice>
  </mc:AlternateContent>
  <xr:revisionPtr revIDLastSave="0" documentId="13_ncr:1_{174E97B3-C9DB-41E0-9409-5CA614C07AB0}" xr6:coauthVersionLast="47" xr6:coauthVersionMax="47" xr10:uidLastSave="{00000000-0000-0000-0000-000000000000}"/>
  <bookViews>
    <workbookView xWindow="-120" yWindow="-120" windowWidth="23040" windowHeight="10860" activeTab="2" xr2:uid="{00000000-000D-0000-FFFF-FFFF00000000}"/>
  </bookViews>
  <sheets>
    <sheet name="LUGLIO 2023" sheetId="5" r:id="rId1"/>
    <sheet name="AGOSTO 2023" sheetId="6" r:id="rId2"/>
    <sheet name="SETTEMBRE 2023" sheetId="7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2" i="7" l="1"/>
  <c r="D41" i="7"/>
  <c r="D40" i="7"/>
  <c r="D46" i="7"/>
  <c r="D61" i="7"/>
  <c r="D35" i="7"/>
  <c r="D29" i="7"/>
  <c r="D58" i="7"/>
  <c r="D86" i="7"/>
  <c r="D123" i="7"/>
  <c r="D128" i="7"/>
  <c r="D130" i="7"/>
  <c r="D17" i="7"/>
  <c r="D65" i="7"/>
  <c r="D94" i="7"/>
  <c r="D99" i="7"/>
  <c r="D3" i="6"/>
  <c r="D36" i="6"/>
  <c r="D33" i="6"/>
  <c r="D54" i="6"/>
  <c r="D53" i="6"/>
  <c r="D4" i="6"/>
  <c r="D3" i="5"/>
  <c r="D161" i="6" l="1"/>
  <c r="D21" i="5"/>
  <c r="D20" i="5"/>
  <c r="D18" i="5"/>
  <c r="D31" i="5"/>
  <c r="D68" i="5"/>
  <c r="D77" i="5"/>
  <c r="D85" i="5"/>
  <c r="D104" i="5"/>
  <c r="D132" i="5"/>
  <c r="D30" i="5"/>
  <c r="D82" i="5" l="1"/>
  <c r="D138" i="5" s="1"/>
  <c r="D88" i="5"/>
  <c r="D135" i="5"/>
  <c r="D137" i="5"/>
</calcChain>
</file>

<file path=xl/sharedStrings.xml><?xml version="1.0" encoding="utf-8"?>
<sst xmlns="http://schemas.openxmlformats.org/spreadsheetml/2006/main" count="1287" uniqueCount="493">
  <si>
    <t>BENEFICIARI</t>
  </si>
  <si>
    <t>DATA  PAGAMENTO</t>
  </si>
  <si>
    <t>IMPORTO PAGATO</t>
  </si>
  <si>
    <t>TIPOLOGIA SPESE</t>
  </si>
  <si>
    <t>31.07.2023</t>
  </si>
  <si>
    <t>Soggetti diversi</t>
  </si>
  <si>
    <t>Rimborso spese</t>
  </si>
  <si>
    <t>27.07.2023</t>
  </si>
  <si>
    <t>24.07.2023</t>
  </si>
  <si>
    <t>21.07.2023</t>
  </si>
  <si>
    <t>19.07.2023</t>
  </si>
  <si>
    <t>18.07.2023</t>
  </si>
  <si>
    <t>14.07.2023</t>
  </si>
  <si>
    <t>05.07.2023</t>
  </si>
  <si>
    <t>04.07.2023</t>
  </si>
  <si>
    <t>03.07.2023</t>
  </si>
  <si>
    <t>11.07.2023</t>
  </si>
  <si>
    <t>Wind Tre</t>
  </si>
  <si>
    <t>Spese varie</t>
  </si>
  <si>
    <t>07.07.2023</t>
  </si>
  <si>
    <t>Saldo competenze</t>
  </si>
  <si>
    <t>06.07.2023</t>
  </si>
  <si>
    <t>Grenke Locazione Srl</t>
  </si>
  <si>
    <t>Canone leasing operativo</t>
  </si>
  <si>
    <t>28.07.2023</t>
  </si>
  <si>
    <t>25.07.2023</t>
  </si>
  <si>
    <t>20.07.2023</t>
  </si>
  <si>
    <t>17.07.2023</t>
  </si>
  <si>
    <t>Cred. imp. da/deb. imp. a autor. fiscali</t>
  </si>
  <si>
    <t>13.07.2023</t>
  </si>
  <si>
    <t>Stipendi</t>
  </si>
  <si>
    <t>Procedes Chenel International</t>
  </si>
  <si>
    <t>Materiale</t>
  </si>
  <si>
    <t>Meta Viaggi Srl</t>
  </si>
  <si>
    <t>Spese per trasferte</t>
  </si>
  <si>
    <t>Regula Srl</t>
  </si>
  <si>
    <t>Monitoraggio temperatura Archivio</t>
  </si>
  <si>
    <t>Welfare4You Srl</t>
  </si>
  <si>
    <t>Deposito conto welfare</t>
  </si>
  <si>
    <t>Corallina Srl</t>
  </si>
  <si>
    <t>Thomann Gmbh</t>
  </si>
  <si>
    <t>Ludwig Off. Linguaggi Contemporanei</t>
  </si>
  <si>
    <t>Gestione progetto spettacolo</t>
  </si>
  <si>
    <t>Ecologica Servizio Ambientale</t>
  </si>
  <si>
    <t>Smaltimento rifiuti Laboratorio</t>
  </si>
  <si>
    <t>BSP SRL</t>
  </si>
  <si>
    <t>Servizio raccolta rifiuti Laboratorio</t>
  </si>
  <si>
    <t>Addressvitt Srl</t>
  </si>
  <si>
    <t>Consulenze</t>
  </si>
  <si>
    <t>Aeroratti di Lupo Marina Alice</t>
  </si>
  <si>
    <t>Servizio di deblattizzazione</t>
  </si>
  <si>
    <t>Servizi di interpretariato</t>
  </si>
  <si>
    <t>Spazio Aperto Servizi Soc. Coop.</t>
  </si>
  <si>
    <t>Gaber Srl</t>
  </si>
  <si>
    <t>Spettanze spettacolo</t>
  </si>
  <si>
    <t>Dododesign</t>
  </si>
  <si>
    <t xml:space="preserve">Regia video </t>
  </si>
  <si>
    <t>Tieffe Teatro Milano</t>
  </si>
  <si>
    <t>Ats Telematica Srl</t>
  </si>
  <si>
    <t>Assistenza impianto rilev. fumi</t>
  </si>
  <si>
    <t>Google Ireland Ltd</t>
  </si>
  <si>
    <t>Google pubblicità online aprile</t>
  </si>
  <si>
    <t>Emilia Romagna Teatro Fondazione</t>
  </si>
  <si>
    <t>CF Sistemi di C. Ferrari</t>
  </si>
  <si>
    <t>ITC 2000 Srl</t>
  </si>
  <si>
    <t>Comando Prov.le VVFF</t>
  </si>
  <si>
    <t>Serv. Antincendio Giugno 2023</t>
  </si>
  <si>
    <t>Manzoni &amp; C. SpA</t>
  </si>
  <si>
    <t>Inserzioni pubblicitarie Stagione</t>
  </si>
  <si>
    <t>ATM Azienda Trasporti Milanesi</t>
  </si>
  <si>
    <t>Abbonamenti personale</t>
  </si>
  <si>
    <t>Betasint Srl</t>
  </si>
  <si>
    <t>Contratto manutenzione 05.23</t>
  </si>
  <si>
    <t>Il Colorificio Srl</t>
  </si>
  <si>
    <t>Materiale di consumo Laboratorio</t>
  </si>
  <si>
    <t>Register.it SpA</t>
  </si>
  <si>
    <t>Rinnovo dominio</t>
  </si>
  <si>
    <t>Teclumen Srl</t>
  </si>
  <si>
    <t>Riparazione macchinario</t>
  </si>
  <si>
    <t>Ass. Teatro della Cooperativa</t>
  </si>
  <si>
    <t>Saca Unito Bio Srl</t>
  </si>
  <si>
    <t>Carica bombola elio</t>
  </si>
  <si>
    <t>M&amp;B Metalli Srl</t>
  </si>
  <si>
    <t>Materiale manut.ne teatri e laboratorio</t>
  </si>
  <si>
    <t>Enel Energia SpA</t>
  </si>
  <si>
    <t>Fornitura energia elettrica</t>
  </si>
  <si>
    <t>San Michele Pianoforti Sas</t>
  </si>
  <si>
    <t>Noleggio pianoforte</t>
  </si>
  <si>
    <t>CHG-MERIDIAN ITALIA SPA</t>
  </si>
  <si>
    <t>Canone IT CED</t>
  </si>
  <si>
    <t>Laboratori Testone</t>
  </si>
  <si>
    <t>Incontro spettacolo</t>
  </si>
  <si>
    <t>DEI S.R.L. TIPOGRAFIA DEL GENIO CIVILE</t>
  </si>
  <si>
    <t>Punto Flamenco Associazione Culturale</t>
  </si>
  <si>
    <t>One Divisione Traslochi Srl</t>
  </si>
  <si>
    <t>Servizio di facchinaggio</t>
  </si>
  <si>
    <t>Associazione Culturale Agenzia Teatri</t>
  </si>
  <si>
    <t>Collaborazione alla produzione</t>
  </si>
  <si>
    <t>Mod. F24</t>
  </si>
  <si>
    <t>Pag. sanzioni</t>
  </si>
  <si>
    <t>Agenzia delle Entrate</t>
  </si>
  <si>
    <t>Pag. contributi 06.23</t>
  </si>
  <si>
    <t>MM SPA</t>
  </si>
  <si>
    <t>Acqua Potabile Apr-Mag. 2023</t>
  </si>
  <si>
    <t>Regione Lombardia</t>
  </si>
  <si>
    <t>Pag. contr. esenzione invalidi</t>
  </si>
  <si>
    <t>Arredoufficio Srl</t>
  </si>
  <si>
    <t>Ass. Culturale Sud Costa Occidentale</t>
  </si>
  <si>
    <t>Scaffaltecnica Srl</t>
  </si>
  <si>
    <t>M.C. Impianti di M. Carotenuto</t>
  </si>
  <si>
    <t>Assistenza elettrica 06.23</t>
  </si>
  <si>
    <t>Battaglia Francesco Franco</t>
  </si>
  <si>
    <t>Hera Comm Spa</t>
  </si>
  <si>
    <t>Associazione Mittelfest</t>
  </si>
  <si>
    <t>New Sonor Srl</t>
  </si>
  <si>
    <t>Noleggio materiale fonico</t>
  </si>
  <si>
    <t>Cetec Associazione Culturale</t>
  </si>
  <si>
    <t>NCH ITALIA Srl</t>
  </si>
  <si>
    <t>RS Components Srl</t>
  </si>
  <si>
    <t>TIM SpA</t>
  </si>
  <si>
    <t>Wurth Srl</t>
  </si>
  <si>
    <t>Lyreco Italia Srl</t>
  </si>
  <si>
    <t>Autoradiotassi Soc. Coop.</t>
  </si>
  <si>
    <t>Corse taxi</t>
  </si>
  <si>
    <t>Siste di S. Defranchis</t>
  </si>
  <si>
    <t>Kong SpA</t>
  </si>
  <si>
    <t>C.H. ROBINSON INTERNATIONAL</t>
  </si>
  <si>
    <t>Intrastat maggio 2023</t>
  </si>
  <si>
    <t>M.C.A. Contract Srl</t>
  </si>
  <si>
    <t>Fastweb SpA</t>
  </si>
  <si>
    <t>Delta Tecno Studio Srl</t>
  </si>
  <si>
    <t>Mastrapasqua Pantaleo - Fiori e piante</t>
  </si>
  <si>
    <t>Vivaticket SpA</t>
  </si>
  <si>
    <t>Acquisti online</t>
  </si>
  <si>
    <t>Ass.ne Culturale Sud Costa Occidentale</t>
  </si>
  <si>
    <t>Riflessi Srl</t>
  </si>
  <si>
    <t>Audello Teatro Srl</t>
  </si>
  <si>
    <t>Arval Service Lease Italia Spa</t>
  </si>
  <si>
    <t xml:space="preserve">Noleggio Automezzi </t>
  </si>
  <si>
    <t>Kyocera Document Solutions</t>
  </si>
  <si>
    <t>Noleggio stampanti</t>
  </si>
  <si>
    <t>Associazione Raffaello Sanzio</t>
  </si>
  <si>
    <t>Ecoufficio Italia Srl</t>
  </si>
  <si>
    <t>Net-Admin Srl</t>
  </si>
  <si>
    <t>Canone, Office 365 A3</t>
  </si>
  <si>
    <t>Datacol Srl</t>
  </si>
  <si>
    <t>Cairorcs Media SpA</t>
  </si>
  <si>
    <t>Pubblicità varie, inserzioni</t>
  </si>
  <si>
    <t>Mosca Spa</t>
  </si>
  <si>
    <t>Rino Grafica e Stampa Srl</t>
  </si>
  <si>
    <t>Secutix Srl</t>
  </si>
  <si>
    <t>Zona K</t>
  </si>
  <si>
    <t>Diritti</t>
  </si>
  <si>
    <t>Previndai Fondo Pensione</t>
  </si>
  <si>
    <t>Vers. Contr. Fondo pensione</t>
  </si>
  <si>
    <t>Campagna Social Giugno 2023</t>
  </si>
  <si>
    <t>Meta Platforms Ireland Limited</t>
  </si>
  <si>
    <t>Day Ristoservice Spa</t>
  </si>
  <si>
    <t>Buoni pasto personale</t>
  </si>
  <si>
    <t>CDI Centro Diagnostico IT SpA</t>
  </si>
  <si>
    <t>Accertamenti sanitari</t>
  </si>
  <si>
    <t>Pellegrini Walter &amp; C.</t>
  </si>
  <si>
    <t>Griffa &amp; Figli Srl</t>
  </si>
  <si>
    <t>Graphiscalve SpA</t>
  </si>
  <si>
    <t>Materiale per spettacoli</t>
  </si>
  <si>
    <t>Affissioni</t>
  </si>
  <si>
    <t>Comune di Milano - Uff. Affissioni</t>
  </si>
  <si>
    <t>Versamenti contributi II trimestre</t>
  </si>
  <si>
    <t>Fondo Salute Sempre</t>
  </si>
  <si>
    <t>Versamento 06/2023</t>
  </si>
  <si>
    <t>Cessione 1/5 stipendi</t>
  </si>
  <si>
    <t>Vers. Trattenute Sindacali</t>
  </si>
  <si>
    <t>Segra ' 95 Srl</t>
  </si>
  <si>
    <t>Materiale fonico</t>
  </si>
  <si>
    <t>Spedizioni</t>
  </si>
  <si>
    <t>Didelme Sistemi Srl</t>
  </si>
  <si>
    <t>Rimborso pedaggi autostradali</t>
  </si>
  <si>
    <t>Synergie Italia</t>
  </si>
  <si>
    <t>Cooperativa F.E.M.A. ARL</t>
  </si>
  <si>
    <t>Prestazioni varie</t>
  </si>
  <si>
    <t>Italvideo Service Srl</t>
  </si>
  <si>
    <t>Noleggio materiale e assistenza</t>
  </si>
  <si>
    <t>Mav Anac</t>
  </si>
  <si>
    <t>Comando Prov.le VV FF</t>
  </si>
  <si>
    <t>Willis Italia SpA</t>
  </si>
  <si>
    <t>Vers. Contr. Assicurativi</t>
  </si>
  <si>
    <t>Edicola Barone di Barone P.</t>
  </si>
  <si>
    <t>Fornitura riviste</t>
  </si>
  <si>
    <t>Ruggeri Snc</t>
  </si>
  <si>
    <t>Contratto annuale manutenzione</t>
  </si>
  <si>
    <t>Miorelli Service Spa</t>
  </si>
  <si>
    <t>Servizio di pulizie</t>
  </si>
  <si>
    <t>Punto Flamenco Associazione Cutlurale</t>
  </si>
  <si>
    <t>Sicuritalia Ivri SpA</t>
  </si>
  <si>
    <t>Servizio di sorveglianza teatri</t>
  </si>
  <si>
    <t>Barzaghi Gomma Sas</t>
  </si>
  <si>
    <t>Leftloft Spa</t>
  </si>
  <si>
    <t>Comunicazione istituzionale</t>
  </si>
  <si>
    <t>Nfr Solutions srl</t>
  </si>
  <si>
    <t xml:space="preserve">Assistenza sistematica </t>
  </si>
  <si>
    <t>Hw Style Srl</t>
  </si>
  <si>
    <t>De Lage Landen International B.V.</t>
  </si>
  <si>
    <t>Noleggio PC e canoni vari</t>
  </si>
  <si>
    <t>Commissioni Interinale</t>
  </si>
  <si>
    <t>Pag. contributo I quad. 23</t>
  </si>
  <si>
    <t>Servizio Antincendio Giugno 2023</t>
  </si>
  <si>
    <t>29.08.2023</t>
  </si>
  <si>
    <t>Fondo cassa</t>
  </si>
  <si>
    <t>02.08.2023</t>
  </si>
  <si>
    <t>11.08.2023</t>
  </si>
  <si>
    <t>Cap Holding Spa</t>
  </si>
  <si>
    <t>Fornitura acqua Laboratorio</t>
  </si>
  <si>
    <t>31.08.2023</t>
  </si>
  <si>
    <t>30.08.2023</t>
  </si>
  <si>
    <t>28.08.2023</t>
  </si>
  <si>
    <t>25.08.2023</t>
  </si>
  <si>
    <t>22.08.2023</t>
  </si>
  <si>
    <t>21.08.2023</t>
  </si>
  <si>
    <t>18.08.2023</t>
  </si>
  <si>
    <t>14.08.2023</t>
  </si>
  <si>
    <t>09.08.2023</t>
  </si>
  <si>
    <t>07.08.2023</t>
  </si>
  <si>
    <t>04.08.2023</t>
  </si>
  <si>
    <t>01.08.2023</t>
  </si>
  <si>
    <t>Centrufficio Loreto Spa</t>
  </si>
  <si>
    <t>Sicli Sistemi Srl</t>
  </si>
  <si>
    <t>Casa dello Scampolo Srl</t>
  </si>
  <si>
    <t>Torricella Srl</t>
  </si>
  <si>
    <t>Utensilvit di Gorini Marco</t>
  </si>
  <si>
    <t>Prorent Srl</t>
  </si>
  <si>
    <t>Graphicscalve SpA</t>
  </si>
  <si>
    <t>Cooperativa CaeB</t>
  </si>
  <si>
    <t>Lefloft SpA</t>
  </si>
  <si>
    <t>Day Ristoservice SpA</t>
  </si>
  <si>
    <t>Italiana Petroli SpA</t>
  </si>
  <si>
    <t>V Service Sas</t>
  </si>
  <si>
    <t>Esem-Cpt</t>
  </si>
  <si>
    <t>MML srl</t>
  </si>
  <si>
    <t>Al Servizio del Legno Snc</t>
  </si>
  <si>
    <t>Nch Italia Srl</t>
  </si>
  <si>
    <t>Ecologica 2000 Srl</t>
  </si>
  <si>
    <t>Eliorapid Srl</t>
  </si>
  <si>
    <t>ERT Fondazione</t>
  </si>
  <si>
    <t>Igp Decaux SpA</t>
  </si>
  <si>
    <t>Siae Soc.Ital.Editori</t>
  </si>
  <si>
    <t>Sacchi Giuseppe SpA</t>
  </si>
  <si>
    <t>Colorificio R.C. Colori Srl</t>
  </si>
  <si>
    <t>Baldo Legnami Snc</t>
  </si>
  <si>
    <t>Migliari Alluminio Srl</t>
  </si>
  <si>
    <t>Italponti Telecomunicazioni</t>
  </si>
  <si>
    <t>Atisa Spa</t>
  </si>
  <si>
    <t>Myo SpA</t>
  </si>
  <si>
    <t>Fastweb Spa</t>
  </si>
  <si>
    <t>Altea Up Srl</t>
  </si>
  <si>
    <t>TGAS Snc</t>
  </si>
  <si>
    <t>Cairorcs Media Spa</t>
  </si>
  <si>
    <t>Bresciani Srl</t>
  </si>
  <si>
    <t>Tirelli Ferro e Inox Srl</t>
  </si>
  <si>
    <t>Triboo SpA</t>
  </si>
  <si>
    <t>Coop. La Fabbrica dell'attore</t>
  </si>
  <si>
    <t>Blu Service Srl</t>
  </si>
  <si>
    <t>Rm Multimedia Srl</t>
  </si>
  <si>
    <t>Ferba Srl</t>
  </si>
  <si>
    <t>Alamy Ltd</t>
  </si>
  <si>
    <t>Tecnomont Service</t>
  </si>
  <si>
    <t>MM SpA</t>
  </si>
  <si>
    <t>Intesa Sanpaolo</t>
  </si>
  <si>
    <t>Intesa SanPaolo</t>
  </si>
  <si>
    <t>Hera Comm</t>
  </si>
  <si>
    <t>SICAD Spa</t>
  </si>
  <si>
    <t>FASI Fondo Ass. Sanitaria</t>
  </si>
  <si>
    <t>Decima Srl</t>
  </si>
  <si>
    <t>FIME Srl</t>
  </si>
  <si>
    <t>Autoradiotassi Soc.Coop.</t>
  </si>
  <si>
    <t>A&amp;A Digital Print Snc</t>
  </si>
  <si>
    <t>Propac Srl</t>
  </si>
  <si>
    <t>Unareti SpA</t>
  </si>
  <si>
    <t>Assolombarda Servizi SpA</t>
  </si>
  <si>
    <t>Berner SpA</t>
  </si>
  <si>
    <t>Hagleitner Hygiene Cartemani Srl</t>
  </si>
  <si>
    <t>IGP Decaux SpA</t>
  </si>
  <si>
    <t>Peroni SpA</t>
  </si>
  <si>
    <t>Rekord Cordami Srl</t>
  </si>
  <si>
    <t>Segra '95 Srl</t>
  </si>
  <si>
    <t>Agenzia Ansa</t>
  </si>
  <si>
    <t>Leroy Merlin Italia Srl</t>
  </si>
  <si>
    <t>Lainate Colori Srl</t>
  </si>
  <si>
    <t>Ass.Culturale Sud Costa</t>
  </si>
  <si>
    <t>Trifirò &amp; Partners Avvocati</t>
  </si>
  <si>
    <t>DM Italia Srl</t>
  </si>
  <si>
    <t>Odéon Hotel Sas</t>
  </si>
  <si>
    <t>Trenitalia Spa</t>
  </si>
  <si>
    <t>Leftloft SpA</t>
  </si>
  <si>
    <t>Amsa Spa</t>
  </si>
  <si>
    <t>Frareg Srl</t>
  </si>
  <si>
    <t>Servizio Antincendio Maggio 2023</t>
  </si>
  <si>
    <t>Quota semestrale antincendio</t>
  </si>
  <si>
    <t>Materiale antinfortunistico</t>
  </si>
  <si>
    <t>Presidio spettacoli 06.23</t>
  </si>
  <si>
    <t>Elaborazione Intrastat 06.23</t>
  </si>
  <si>
    <t>C.H. Robinson Int. Italy Srl</t>
  </si>
  <si>
    <t>Noleggio carrello elevatore</t>
  </si>
  <si>
    <t>Sebach Srl Unipersonale</t>
  </si>
  <si>
    <t>Noleggio bagni</t>
  </si>
  <si>
    <t>Catalogazione bando MIC 2022</t>
  </si>
  <si>
    <t>Comunicazione istituzionale 2023</t>
  </si>
  <si>
    <t>Acquisto buoni pasto</t>
  </si>
  <si>
    <t>Acquisto buoni benzina</t>
  </si>
  <si>
    <t>Lavoro interinale</t>
  </si>
  <si>
    <t>Manutenzione piattaforme</t>
  </si>
  <si>
    <t>Manutenzione verde Chiostro</t>
  </si>
  <si>
    <t>Licenza SAM 06.23</t>
  </si>
  <si>
    <t>Mont./smont. ponteggi</t>
  </si>
  <si>
    <t>Telepass Spa</t>
  </si>
  <si>
    <t>Autostrade Spa</t>
  </si>
  <si>
    <t>Pedaggi</t>
  </si>
  <si>
    <t>Canone telepass</t>
  </si>
  <si>
    <t>Campagna Social Agosto 2023</t>
  </si>
  <si>
    <t>Raccolta rifiuti Laboratorio</t>
  </si>
  <si>
    <t>Lavori grafici conferenza stampa</t>
  </si>
  <si>
    <t>Cachet spettacolo</t>
  </si>
  <si>
    <t>Pubblicità varie spettacoli</t>
  </si>
  <si>
    <t>Diritti spettacolo</t>
  </si>
  <si>
    <t>Pubblicità abbonamenti 23-24</t>
  </si>
  <si>
    <t>Speed Soc. Pubb. Editoriale</t>
  </si>
  <si>
    <t>Noleggio materiale video e tecnico, materiale</t>
  </si>
  <si>
    <t>Vendite online</t>
  </si>
  <si>
    <t>Servizi di sorveglianza teatri</t>
  </si>
  <si>
    <t>Inserzioni, varie</t>
  </si>
  <si>
    <t>Servizio cookiebot 2023</t>
  </si>
  <si>
    <t>Ludwig Off. Linguaggi</t>
  </si>
  <si>
    <t>Attività connessione territorio</t>
  </si>
  <si>
    <t>Noleggio materiale</t>
  </si>
  <si>
    <t>Servizi online</t>
  </si>
  <si>
    <t>Ripristino funzionamento porta vetri</t>
  </si>
  <si>
    <t>Fornitura acqua Teatro</t>
  </si>
  <si>
    <t>Fornitura energia elettrica Teatri</t>
  </si>
  <si>
    <t>Pag. contributi 07.23</t>
  </si>
  <si>
    <t>Canone Homebanking</t>
  </si>
  <si>
    <t>Fornitura gas Teatro</t>
  </si>
  <si>
    <t>Versamento 07/2023</t>
  </si>
  <si>
    <t>Vers. Ass. Sanitaria Integrativa</t>
  </si>
  <si>
    <t>Assistenza elettrica 07.23</t>
  </si>
  <si>
    <t>Manutenzione ordinaria di scena</t>
  </si>
  <si>
    <t>SIAE SOC. ITAL. AUTORI EDITORI</t>
  </si>
  <si>
    <t>Diritti amministrativi Siae</t>
  </si>
  <si>
    <t>Servizio Misura Energia Elettrica 2022</t>
  </si>
  <si>
    <t>Aggiornamento antincendio</t>
  </si>
  <si>
    <t>Rinnovo spazi annuali e materiale</t>
  </si>
  <si>
    <t>Guido Ammirata Srl</t>
  </si>
  <si>
    <t>Spedizioni giugno 2023</t>
  </si>
  <si>
    <t>Abbonamento anno 2023</t>
  </si>
  <si>
    <t>Sapio Produzione Idrogeno Srl</t>
  </si>
  <si>
    <t>Noleggio automezzi 08.23</t>
  </si>
  <si>
    <t>Materiale conferenza stampa, stampe</t>
  </si>
  <si>
    <t>Buoni pasto</t>
  </si>
  <si>
    <t>Noleggio contenitori rifiuti</t>
  </si>
  <si>
    <t>Aggiornamento RLS</t>
  </si>
  <si>
    <t>Office365 e canone G.Strehler</t>
  </si>
  <si>
    <t>Materialeù</t>
  </si>
  <si>
    <t>28.09.2023</t>
  </si>
  <si>
    <t>Acquisto marche da bollo</t>
  </si>
  <si>
    <t>26.09.2023</t>
  </si>
  <si>
    <t>19.09.2023</t>
  </si>
  <si>
    <t>18.09.2023</t>
  </si>
  <si>
    <t>15.09.2023</t>
  </si>
  <si>
    <t>13.09.2023</t>
  </si>
  <si>
    <t>12.09.2023</t>
  </si>
  <si>
    <t>11.09.2023</t>
  </si>
  <si>
    <t>06.09.2023</t>
  </si>
  <si>
    <t>05.09.2023</t>
  </si>
  <si>
    <t>04.09.2023</t>
  </si>
  <si>
    <t>01.09.2023</t>
  </si>
  <si>
    <t>Rivendita 53 di Polino Barbara</t>
  </si>
  <si>
    <t>29.09.2023</t>
  </si>
  <si>
    <t>27.09.2023</t>
  </si>
  <si>
    <t>22.09.2023</t>
  </si>
  <si>
    <t>21.09.2023</t>
  </si>
  <si>
    <t>20.09.2023</t>
  </si>
  <si>
    <t>14.09.2023</t>
  </si>
  <si>
    <t>08.09.2023</t>
  </si>
  <si>
    <t>Schuster Profesionale Limitada_diritti</t>
  </si>
  <si>
    <t>07.09.2023</t>
  </si>
  <si>
    <t>Cup ex Demanio 2023</t>
  </si>
  <si>
    <t>Campagna Social Settembre 2023</t>
  </si>
  <si>
    <t>Leroy Merlin</t>
  </si>
  <si>
    <t>Editoriale Nazionale Srl</t>
  </si>
  <si>
    <t>Cum Panis Srl</t>
  </si>
  <si>
    <t>Sicad SpA</t>
  </si>
  <si>
    <t>Fond. Acc. Arti e Mestieri</t>
  </si>
  <si>
    <t>Cooperativa CAeB</t>
  </si>
  <si>
    <t>Ass.Cult.Prospettive Teatrali</t>
  </si>
  <si>
    <t>Eltenia Srl</t>
  </si>
  <si>
    <t>Ponteggi BDM Srl</t>
  </si>
  <si>
    <t>Crea Fx</t>
  </si>
  <si>
    <t>Padovan &amp; C. Artisti</t>
  </si>
  <si>
    <t>Trenitalia SpA</t>
  </si>
  <si>
    <t>Colorauto 2 Sas</t>
  </si>
  <si>
    <t>Link-Up Srl</t>
  </si>
  <si>
    <t>Planetel SpA</t>
  </si>
  <si>
    <t>Bobeche Snc</t>
  </si>
  <si>
    <t>Gemini Luci Srl</t>
  </si>
  <si>
    <t>Cori Lombardia</t>
  </si>
  <si>
    <t>Erogazione liberale</t>
  </si>
  <si>
    <t>Italiana Audion Srl</t>
  </si>
  <si>
    <t>Comservizi Srl</t>
  </si>
  <si>
    <t>CairoRcs Media Spa</t>
  </si>
  <si>
    <t>Dna Milano Srl</t>
  </si>
  <si>
    <t>Casa dello Scampolo srl</t>
  </si>
  <si>
    <t>Associacao Il Sorpasso</t>
  </si>
  <si>
    <t>Rimborso biglietti</t>
  </si>
  <si>
    <t>Leya S.A.</t>
  </si>
  <si>
    <t>Hoteliere Oberlin Sas</t>
  </si>
  <si>
    <t>Paracas Group Srl</t>
  </si>
  <si>
    <t>Reverse Spa</t>
  </si>
  <si>
    <t>New Ecology Srl</t>
  </si>
  <si>
    <t>Binario 3 Srl</t>
  </si>
  <si>
    <t>Compagnia Orsini Srl</t>
  </si>
  <si>
    <t>Le 104 Centquatre</t>
  </si>
  <si>
    <t>Centro Teatrale Bresciano</t>
  </si>
  <si>
    <t>Autoradiotassi Soc. Coop.arl</t>
  </si>
  <si>
    <t>Pag. contributi 08/2023</t>
  </si>
  <si>
    <t>CFC Computer Srl</t>
  </si>
  <si>
    <t>C.H. Robinson International</t>
  </si>
  <si>
    <t>Addressvitt</t>
  </si>
  <si>
    <t>BSP Srl</t>
  </si>
  <si>
    <t>Nfr Solutions Srl</t>
  </si>
  <si>
    <t>Hera Comm SpA</t>
  </si>
  <si>
    <t>Tim SpA</t>
  </si>
  <si>
    <t>Zambaiti Dist. Tessile SpA</t>
  </si>
  <si>
    <t>Alpi Srl</t>
  </si>
  <si>
    <t>Sartoria Nori Snc</t>
  </si>
  <si>
    <t>Afi Srl</t>
  </si>
  <si>
    <t>Lexmedia Srl</t>
  </si>
  <si>
    <t>Enel Energia Spa</t>
  </si>
  <si>
    <t>Tirelli ferro e Inox</t>
  </si>
  <si>
    <t>Associazione Maia</t>
  </si>
  <si>
    <t>Link Srl</t>
  </si>
  <si>
    <t>Audio Visual Advanced Art</t>
  </si>
  <si>
    <t>Associazione Italiafestival</t>
  </si>
  <si>
    <t>SICIT Srl</t>
  </si>
  <si>
    <t>GFC Impianti Srl</t>
  </si>
  <si>
    <t>Security Building Service Srl</t>
  </si>
  <si>
    <t>Odeon Hotel Sas</t>
  </si>
  <si>
    <t>NTGent</t>
  </si>
  <si>
    <t>Pubblicità rivista</t>
  </si>
  <si>
    <t>Catering conferenza stampa</t>
  </si>
  <si>
    <t>Progettazione editoriale</t>
  </si>
  <si>
    <t>Ripristino pavimentazione ceduta</t>
  </si>
  <si>
    <t>Noleggio ponteggio per manutenzione</t>
  </si>
  <si>
    <t>Stampe Varie</t>
  </si>
  <si>
    <t>Monitoraggio Chiostro 2023</t>
  </si>
  <si>
    <t>Rinnovo annuale Veeam backup</t>
  </si>
  <si>
    <t>Manutenzione trimestrale</t>
  </si>
  <si>
    <t>Canone affrancaposta</t>
  </si>
  <si>
    <t>Fees e commissioni</t>
  </si>
  <si>
    <t>Consulenza aspetti igienico sanitari</t>
  </si>
  <si>
    <t>Abbonamenti 23-24</t>
  </si>
  <si>
    <t xml:space="preserve">Diritti d'autore </t>
  </si>
  <si>
    <t>Intervento magazzino Bernina</t>
  </si>
  <si>
    <t>Success fee_selezione</t>
  </si>
  <si>
    <t>Installazione split Laboratorio, manutenzioni</t>
  </si>
  <si>
    <t>Revisione dispositivi di ancoraggio</t>
  </si>
  <si>
    <t>Esercizio extra canone 06.23</t>
  </si>
  <si>
    <t>Acconto realizzazione statua</t>
  </si>
  <si>
    <t>ST Servizi Tecnici e Commerciali Srl</t>
  </si>
  <si>
    <t>Contributo spese tecniche tour</t>
  </si>
  <si>
    <t>Interventi manutenzione straordinaria</t>
  </si>
  <si>
    <t>Spese di trasporto</t>
  </si>
  <si>
    <t>Noleggio automezzi</t>
  </si>
  <si>
    <t>Spedizioni opuscoli 23/24</t>
  </si>
  <si>
    <t>Servizi di sorveglianza 06.23</t>
  </si>
  <si>
    <t>Assistenza sistematica 07.23</t>
  </si>
  <si>
    <t>Fornitura gas Teatri, Laboratorio</t>
  </si>
  <si>
    <t>Canone Noleggio 23-24</t>
  </si>
  <si>
    <t>Fornitura acqua potabile Teatro</t>
  </si>
  <si>
    <t>Aggiornamento corso antincendio</t>
  </si>
  <si>
    <t>Costumi di scena</t>
  </si>
  <si>
    <t>Pubblicazione bando, spese</t>
  </si>
  <si>
    <t>Office 365 luglio e canone sito</t>
  </si>
  <si>
    <t>Regia video</t>
  </si>
  <si>
    <t>Materiale elettrico-fonico</t>
  </si>
  <si>
    <t>Versamento 08/2023</t>
  </si>
  <si>
    <t>Servizio welfare</t>
  </si>
  <si>
    <t>Contributo coproduzione</t>
  </si>
  <si>
    <t>Verifica impianti</t>
  </si>
  <si>
    <t>Controllo progr. impianto di aspirazione</t>
  </si>
  <si>
    <t>Manutenzione linee vita Teatri, laboratorio</t>
  </si>
  <si>
    <t>Spese trasferte</t>
  </si>
  <si>
    <t>Compenso spettacolo</t>
  </si>
  <si>
    <t>Corsi di formazione</t>
  </si>
  <si>
    <t>Fornitura Gas maggio</t>
  </si>
  <si>
    <t>Manutenzioni varie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</si>
</sst>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AEEF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4" fillId="0" borderId="1" xfId="0" applyFont="1" applyBorder="1"/>
    <xf numFmtId="164" fontId="3" fillId="4" borderId="1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164" fontId="4" fillId="4" borderId="2" xfId="0" applyNumberFormat="1" applyFont="1" applyFill="1" applyBorder="1"/>
    <xf numFmtId="0" fontId="1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164" fontId="3" fillId="4" borderId="2" xfId="0" applyNumberFormat="1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DAEEF3"/>
      <color rgb="FF009999"/>
      <color rgb="FFFF66FF"/>
      <color rgb="FFD7D8F1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9"/>
  <sheetViews>
    <sheetView workbookViewId="0">
      <selection activeCell="C82" sqref="C82"/>
    </sheetView>
  </sheetViews>
  <sheetFormatPr defaultRowHeight="15" x14ac:dyDescent="0.25"/>
  <cols>
    <col min="1" max="1" width="19" customWidth="1"/>
    <col min="2" max="2" width="47" customWidth="1"/>
    <col min="3" max="3" width="41.5703125" customWidth="1"/>
    <col min="4" max="4" width="30" customWidth="1"/>
    <col min="6" max="6" width="14.140625" customWidth="1"/>
  </cols>
  <sheetData>
    <row r="1" spans="1:11" ht="30.75" customHeight="1" x14ac:dyDescent="0.25">
      <c r="A1" s="3" t="s">
        <v>1</v>
      </c>
      <c r="B1" s="3" t="s">
        <v>0</v>
      </c>
      <c r="C1" s="9" t="s">
        <v>3</v>
      </c>
      <c r="D1" s="3" t="s">
        <v>2</v>
      </c>
      <c r="E1" s="1"/>
      <c r="F1" s="2"/>
      <c r="G1" s="1"/>
      <c r="H1" s="1"/>
      <c r="I1" s="1"/>
      <c r="J1" s="1"/>
      <c r="K1" s="1"/>
    </row>
    <row r="2" spans="1:11" ht="20.100000000000001" customHeight="1" x14ac:dyDescent="0.25">
      <c r="A2" s="4" t="s">
        <v>15</v>
      </c>
      <c r="B2" s="4" t="s">
        <v>5</v>
      </c>
      <c r="C2" s="8" t="s">
        <v>6</v>
      </c>
      <c r="D2" s="14">
        <v>16</v>
      </c>
    </row>
    <row r="3" spans="1:11" ht="20.100000000000001" customHeight="1" x14ac:dyDescent="0.25">
      <c r="A3" s="4" t="s">
        <v>15</v>
      </c>
      <c r="B3" s="6" t="s">
        <v>22</v>
      </c>
      <c r="C3" s="8" t="s">
        <v>23</v>
      </c>
      <c r="D3" s="15">
        <f>348.51+640.5</f>
        <v>989.01</v>
      </c>
    </row>
    <row r="4" spans="1:11" ht="20.100000000000001" customHeight="1" x14ac:dyDescent="0.25">
      <c r="A4" s="4" t="s">
        <v>15</v>
      </c>
      <c r="B4" s="4" t="s">
        <v>201</v>
      </c>
      <c r="C4" s="12" t="s">
        <v>202</v>
      </c>
      <c r="D4" s="15">
        <v>1063.6400000000001</v>
      </c>
    </row>
    <row r="5" spans="1:11" ht="20.100000000000001" customHeight="1" x14ac:dyDescent="0.25">
      <c r="A5" s="4" t="s">
        <v>14</v>
      </c>
      <c r="B5" s="4" t="s">
        <v>5</v>
      </c>
      <c r="C5" s="8" t="s">
        <v>6</v>
      </c>
      <c r="D5" s="14">
        <v>99</v>
      </c>
    </row>
    <row r="6" spans="1:11" ht="20.100000000000001" customHeight="1" x14ac:dyDescent="0.25">
      <c r="A6" s="4" t="s">
        <v>14</v>
      </c>
      <c r="B6" s="4" t="s">
        <v>184</v>
      </c>
      <c r="C6" s="5" t="s">
        <v>185</v>
      </c>
      <c r="D6" s="15">
        <v>290.68</v>
      </c>
    </row>
    <row r="7" spans="1:11" ht="20.100000000000001" customHeight="1" x14ac:dyDescent="0.25">
      <c r="A7" s="4" t="s">
        <v>14</v>
      </c>
      <c r="B7" s="4" t="s">
        <v>186</v>
      </c>
      <c r="C7" s="10" t="s">
        <v>187</v>
      </c>
      <c r="D7" s="15">
        <v>286.39999999999998</v>
      </c>
    </row>
    <row r="8" spans="1:11" ht="20.100000000000001" customHeight="1" x14ac:dyDescent="0.25">
      <c r="A8" s="4" t="s">
        <v>14</v>
      </c>
      <c r="B8" s="4" t="s">
        <v>188</v>
      </c>
      <c r="C8" s="10" t="s">
        <v>189</v>
      </c>
      <c r="D8" s="15">
        <v>2313</v>
      </c>
    </row>
    <row r="9" spans="1:11" ht="20.100000000000001" customHeight="1" x14ac:dyDescent="0.25">
      <c r="A9" s="4" t="s">
        <v>14</v>
      </c>
      <c r="B9" s="4" t="s">
        <v>190</v>
      </c>
      <c r="C9" s="5" t="s">
        <v>191</v>
      </c>
      <c r="D9" s="15">
        <v>27386.95</v>
      </c>
    </row>
    <row r="10" spans="1:11" ht="20.100000000000001" customHeight="1" x14ac:dyDescent="0.25">
      <c r="A10" s="4" t="s">
        <v>14</v>
      </c>
      <c r="B10" s="4" t="s">
        <v>192</v>
      </c>
      <c r="C10" s="10" t="s">
        <v>54</v>
      </c>
      <c r="D10" s="15">
        <v>5000</v>
      </c>
    </row>
    <row r="11" spans="1:11" ht="20.100000000000001" customHeight="1" x14ac:dyDescent="0.25">
      <c r="A11" s="4" t="s">
        <v>14</v>
      </c>
      <c r="B11" s="4" t="s">
        <v>193</v>
      </c>
      <c r="C11" s="10" t="s">
        <v>194</v>
      </c>
      <c r="D11" s="15">
        <v>2880</v>
      </c>
    </row>
    <row r="12" spans="1:11" ht="20.100000000000001" customHeight="1" x14ac:dyDescent="0.25">
      <c r="A12" s="4" t="s">
        <v>14</v>
      </c>
      <c r="B12" s="4" t="s">
        <v>195</v>
      </c>
      <c r="C12" s="10" t="s">
        <v>74</v>
      </c>
      <c r="D12" s="15">
        <v>1865.3</v>
      </c>
    </row>
    <row r="13" spans="1:11" ht="20.100000000000001" customHeight="1" x14ac:dyDescent="0.25">
      <c r="A13" s="4" t="s">
        <v>14</v>
      </c>
      <c r="B13" s="4" t="s">
        <v>196</v>
      </c>
      <c r="C13" s="10" t="s">
        <v>197</v>
      </c>
      <c r="D13" s="15">
        <v>7400</v>
      </c>
    </row>
    <row r="14" spans="1:11" ht="20.100000000000001" customHeight="1" x14ac:dyDescent="0.25">
      <c r="A14" s="4" t="s">
        <v>14</v>
      </c>
      <c r="B14" s="4" t="s">
        <v>198</v>
      </c>
      <c r="C14" s="10" t="s">
        <v>199</v>
      </c>
      <c r="D14" s="15">
        <v>1127.5</v>
      </c>
    </row>
    <row r="15" spans="1:11" ht="20.100000000000001" customHeight="1" x14ac:dyDescent="0.25">
      <c r="A15" s="4" t="s">
        <v>14</v>
      </c>
      <c r="B15" s="4" t="s">
        <v>200</v>
      </c>
      <c r="C15" s="10" t="s">
        <v>32</v>
      </c>
      <c r="D15" s="15">
        <v>2950</v>
      </c>
    </row>
    <row r="16" spans="1:11" ht="20.100000000000001" customHeight="1" x14ac:dyDescent="0.25">
      <c r="A16" s="4" t="s">
        <v>13</v>
      </c>
      <c r="B16" s="4" t="s">
        <v>5</v>
      </c>
      <c r="C16" s="8" t="s">
        <v>6</v>
      </c>
      <c r="D16" s="14">
        <v>22.46</v>
      </c>
    </row>
    <row r="17" spans="1:4" ht="20.100000000000001" customHeight="1" x14ac:dyDescent="0.25">
      <c r="A17" s="4" t="s">
        <v>13</v>
      </c>
      <c r="B17" s="4" t="s">
        <v>166</v>
      </c>
      <c r="C17" s="10" t="s">
        <v>165</v>
      </c>
      <c r="D17" s="15">
        <v>4506</v>
      </c>
    </row>
    <row r="18" spans="1:4" ht="20.100000000000001" customHeight="1" x14ac:dyDescent="0.25">
      <c r="A18" s="4" t="s">
        <v>13</v>
      </c>
      <c r="B18" s="4" t="s">
        <v>5</v>
      </c>
      <c r="C18" s="10" t="s">
        <v>167</v>
      </c>
      <c r="D18" s="15">
        <f>180+1704.13+720.02+584.9+1245.47+23881.51+710.76+692.33+3355.83</f>
        <v>33074.949999999997</v>
      </c>
    </row>
    <row r="19" spans="1:4" ht="20.100000000000001" customHeight="1" x14ac:dyDescent="0.25">
      <c r="A19" s="4" t="s">
        <v>13</v>
      </c>
      <c r="B19" s="4" t="s">
        <v>168</v>
      </c>
      <c r="C19" s="12" t="s">
        <v>169</v>
      </c>
      <c r="D19" s="15">
        <v>1070</v>
      </c>
    </row>
    <row r="20" spans="1:4" ht="20.100000000000001" customHeight="1" x14ac:dyDescent="0.25">
      <c r="A20" s="4" t="s">
        <v>13</v>
      </c>
      <c r="B20" s="4" t="s">
        <v>5</v>
      </c>
      <c r="C20" s="10" t="s">
        <v>171</v>
      </c>
      <c r="D20" s="15">
        <f>492.57+26.42+143.31</f>
        <v>662.3</v>
      </c>
    </row>
    <row r="21" spans="1:4" ht="20.100000000000001" customHeight="1" x14ac:dyDescent="0.25">
      <c r="A21" s="4" t="s">
        <v>13</v>
      </c>
      <c r="B21" s="4" t="s">
        <v>5</v>
      </c>
      <c r="C21" s="5" t="s">
        <v>170</v>
      </c>
      <c r="D21" s="15">
        <f>460+318+260+356+182+242.5+242.5</f>
        <v>2061</v>
      </c>
    </row>
    <row r="22" spans="1:4" ht="20.100000000000001" customHeight="1" x14ac:dyDescent="0.25">
      <c r="A22" s="4" t="s">
        <v>13</v>
      </c>
      <c r="B22" s="4" t="s">
        <v>40</v>
      </c>
      <c r="C22" s="10" t="s">
        <v>173</v>
      </c>
      <c r="D22" s="15">
        <v>2160.0500000000002</v>
      </c>
    </row>
    <row r="23" spans="1:4" ht="20.100000000000001" customHeight="1" x14ac:dyDescent="0.25">
      <c r="A23" s="4" t="s">
        <v>13</v>
      </c>
      <c r="B23" s="4" t="s">
        <v>172</v>
      </c>
      <c r="C23" s="5" t="s">
        <v>174</v>
      </c>
      <c r="D23" s="15">
        <v>5</v>
      </c>
    </row>
    <row r="24" spans="1:4" ht="20.100000000000001" customHeight="1" x14ac:dyDescent="0.25">
      <c r="A24" s="4" t="s">
        <v>13</v>
      </c>
      <c r="B24" s="4" t="s">
        <v>175</v>
      </c>
      <c r="C24" s="10" t="s">
        <v>176</v>
      </c>
      <c r="D24" s="15">
        <v>570</v>
      </c>
    </row>
    <row r="25" spans="1:4" ht="20.100000000000001" customHeight="1" x14ac:dyDescent="0.25">
      <c r="A25" s="4" t="s">
        <v>13</v>
      </c>
      <c r="B25" s="4" t="s">
        <v>177</v>
      </c>
      <c r="C25" s="10" t="s">
        <v>203</v>
      </c>
      <c r="D25" s="15">
        <v>8209.6</v>
      </c>
    </row>
    <row r="26" spans="1:4" ht="20.100000000000001" customHeight="1" x14ac:dyDescent="0.25">
      <c r="A26" s="4" t="s">
        <v>13</v>
      </c>
      <c r="B26" s="4" t="s">
        <v>178</v>
      </c>
      <c r="C26" s="5" t="s">
        <v>179</v>
      </c>
      <c r="D26" s="15">
        <v>86360.45</v>
      </c>
    </row>
    <row r="27" spans="1:4" ht="20.100000000000001" customHeight="1" x14ac:dyDescent="0.25">
      <c r="A27" s="4" t="s">
        <v>13</v>
      </c>
      <c r="B27" s="4" t="s">
        <v>180</v>
      </c>
      <c r="C27" s="10" t="s">
        <v>181</v>
      </c>
      <c r="D27" s="15">
        <v>1250</v>
      </c>
    </row>
    <row r="28" spans="1:4" ht="20.100000000000001" customHeight="1" x14ac:dyDescent="0.25">
      <c r="A28" s="4" t="s">
        <v>13</v>
      </c>
      <c r="B28" s="4" t="s">
        <v>182</v>
      </c>
      <c r="C28" s="10" t="s">
        <v>204</v>
      </c>
      <c r="D28" s="15">
        <v>60</v>
      </c>
    </row>
    <row r="29" spans="1:4" ht="20.100000000000001" customHeight="1" x14ac:dyDescent="0.25">
      <c r="A29" s="4" t="s">
        <v>13</v>
      </c>
      <c r="B29" s="4" t="s">
        <v>183</v>
      </c>
      <c r="C29" s="10" t="s">
        <v>205</v>
      </c>
      <c r="D29" s="15">
        <v>500</v>
      </c>
    </row>
    <row r="30" spans="1:4" ht="20.100000000000001" customHeight="1" x14ac:dyDescent="0.25">
      <c r="A30" s="4" t="s">
        <v>21</v>
      </c>
      <c r="B30" s="4" t="s">
        <v>5</v>
      </c>
      <c r="C30" s="10" t="s">
        <v>6</v>
      </c>
      <c r="D30" s="15">
        <f>18.11+0.07</f>
        <v>18.18</v>
      </c>
    </row>
    <row r="31" spans="1:4" ht="20.100000000000001" customHeight="1" x14ac:dyDescent="0.25">
      <c r="A31" s="4" t="s">
        <v>21</v>
      </c>
      <c r="B31" s="4" t="s">
        <v>5</v>
      </c>
      <c r="C31" s="10" t="s">
        <v>20</v>
      </c>
      <c r="D31" s="15">
        <f>11250+1970.58+1551.03+2080+3200</f>
        <v>20051.61</v>
      </c>
    </row>
    <row r="32" spans="1:4" ht="20.100000000000001" customHeight="1" x14ac:dyDescent="0.25">
      <c r="A32" s="4" t="s">
        <v>21</v>
      </c>
      <c r="B32" s="4" t="s">
        <v>157</v>
      </c>
      <c r="C32" s="10" t="s">
        <v>158</v>
      </c>
      <c r="D32" s="15">
        <v>14105.61</v>
      </c>
    </row>
    <row r="33" spans="1:4" ht="20.100000000000001" customHeight="1" x14ac:dyDescent="0.25">
      <c r="A33" s="4" t="s">
        <v>21</v>
      </c>
      <c r="B33" s="4" t="s">
        <v>159</v>
      </c>
      <c r="C33" s="10" t="s">
        <v>160</v>
      </c>
      <c r="D33" s="15">
        <v>67.5</v>
      </c>
    </row>
    <row r="34" spans="1:4" ht="20.100000000000001" customHeight="1" x14ac:dyDescent="0.25">
      <c r="A34" s="4" t="s">
        <v>21</v>
      </c>
      <c r="B34" s="4" t="s">
        <v>161</v>
      </c>
      <c r="C34" s="10" t="s">
        <v>32</v>
      </c>
      <c r="D34" s="15">
        <v>2879.51</v>
      </c>
    </row>
    <row r="35" spans="1:4" ht="20.100000000000001" customHeight="1" x14ac:dyDescent="0.25">
      <c r="A35" s="4" t="s">
        <v>21</v>
      </c>
      <c r="B35" s="4" t="s">
        <v>162</v>
      </c>
      <c r="C35" s="10" t="s">
        <v>87</v>
      </c>
      <c r="D35" s="15">
        <v>1300</v>
      </c>
    </row>
    <row r="36" spans="1:4" ht="20.100000000000001" customHeight="1" x14ac:dyDescent="0.25">
      <c r="A36" s="4" t="s">
        <v>21</v>
      </c>
      <c r="B36" s="4" t="s">
        <v>163</v>
      </c>
      <c r="C36" s="10" t="s">
        <v>164</v>
      </c>
      <c r="D36" s="15">
        <v>3761.3</v>
      </c>
    </row>
    <row r="37" spans="1:4" ht="20.100000000000001" customHeight="1" x14ac:dyDescent="0.25">
      <c r="A37" s="4" t="s">
        <v>19</v>
      </c>
      <c r="B37" s="4" t="s">
        <v>5</v>
      </c>
      <c r="C37" s="10" t="s">
        <v>20</v>
      </c>
      <c r="D37" s="15">
        <v>1134.06</v>
      </c>
    </row>
    <row r="38" spans="1:4" ht="20.100000000000001" customHeight="1" x14ac:dyDescent="0.25">
      <c r="A38" s="4" t="s">
        <v>19</v>
      </c>
      <c r="B38" s="4" t="s">
        <v>156</v>
      </c>
      <c r="C38" s="10" t="s">
        <v>155</v>
      </c>
      <c r="D38" s="15">
        <v>26.64</v>
      </c>
    </row>
    <row r="39" spans="1:4" ht="20.100000000000001" customHeight="1" x14ac:dyDescent="0.25">
      <c r="A39" s="4" t="s">
        <v>16</v>
      </c>
      <c r="B39" s="4" t="s">
        <v>17</v>
      </c>
      <c r="C39" s="10" t="s">
        <v>18</v>
      </c>
      <c r="D39" s="15">
        <v>105.9</v>
      </c>
    </row>
    <row r="40" spans="1:4" ht="20.100000000000001" customHeight="1" x14ac:dyDescent="0.25">
      <c r="A40" s="4" t="s">
        <v>16</v>
      </c>
      <c r="B40" s="4" t="s">
        <v>113</v>
      </c>
      <c r="C40" s="10" t="s">
        <v>54</v>
      </c>
      <c r="D40" s="15">
        <v>22000</v>
      </c>
    </row>
    <row r="41" spans="1:4" ht="20.100000000000001" customHeight="1" x14ac:dyDescent="0.25">
      <c r="A41" s="4" t="s">
        <v>16</v>
      </c>
      <c r="B41" s="4" t="s">
        <v>114</v>
      </c>
      <c r="C41" s="10" t="s">
        <v>115</v>
      </c>
      <c r="D41" s="15">
        <v>2850</v>
      </c>
    </row>
    <row r="42" spans="1:4" ht="20.100000000000001" customHeight="1" x14ac:dyDescent="0.25">
      <c r="A42" s="4" t="s">
        <v>16</v>
      </c>
      <c r="B42" s="4" t="s">
        <v>116</v>
      </c>
      <c r="C42" s="10" t="s">
        <v>54</v>
      </c>
      <c r="D42" s="15">
        <v>2000</v>
      </c>
    </row>
    <row r="43" spans="1:4" ht="20.100000000000001" customHeight="1" x14ac:dyDescent="0.25">
      <c r="A43" s="4" t="s">
        <v>16</v>
      </c>
      <c r="B43" s="4" t="s">
        <v>117</v>
      </c>
      <c r="C43" s="10" t="s">
        <v>32</v>
      </c>
      <c r="D43" s="15">
        <v>268.2</v>
      </c>
    </row>
    <row r="44" spans="1:4" ht="20.100000000000001" customHeight="1" x14ac:dyDescent="0.25">
      <c r="A44" s="4" t="s">
        <v>16</v>
      </c>
      <c r="B44" s="4" t="s">
        <v>118</v>
      </c>
      <c r="C44" s="10" t="s">
        <v>32</v>
      </c>
      <c r="D44" s="15">
        <v>49.58</v>
      </c>
    </row>
    <row r="45" spans="1:4" ht="20.100000000000001" customHeight="1" x14ac:dyDescent="0.25">
      <c r="A45" s="4" t="s">
        <v>16</v>
      </c>
      <c r="B45" s="4" t="s">
        <v>119</v>
      </c>
      <c r="C45" s="10" t="s">
        <v>18</v>
      </c>
      <c r="D45" s="15">
        <v>702.9</v>
      </c>
    </row>
    <row r="46" spans="1:4" ht="20.100000000000001" customHeight="1" x14ac:dyDescent="0.25">
      <c r="A46" s="4" t="s">
        <v>16</v>
      </c>
      <c r="B46" s="4" t="s">
        <v>120</v>
      </c>
      <c r="C46" s="10" t="s">
        <v>32</v>
      </c>
      <c r="D46" s="15">
        <v>462.74</v>
      </c>
    </row>
    <row r="47" spans="1:4" ht="20.100000000000001" customHeight="1" x14ac:dyDescent="0.25">
      <c r="A47" s="4" t="s">
        <v>16</v>
      </c>
      <c r="B47" s="4" t="s">
        <v>121</v>
      </c>
      <c r="C47" s="10" t="s">
        <v>32</v>
      </c>
      <c r="D47" s="15">
        <v>315.83999999999997</v>
      </c>
    </row>
    <row r="48" spans="1:4" ht="20.100000000000001" customHeight="1" x14ac:dyDescent="0.25">
      <c r="A48" s="4" t="s">
        <v>16</v>
      </c>
      <c r="B48" s="4" t="s">
        <v>122</v>
      </c>
      <c r="C48" s="7" t="s">
        <v>123</v>
      </c>
      <c r="D48" s="15">
        <v>431.9</v>
      </c>
    </row>
    <row r="49" spans="1:4" ht="20.100000000000001" customHeight="1" x14ac:dyDescent="0.25">
      <c r="A49" s="4" t="s">
        <v>16</v>
      </c>
      <c r="B49" s="4" t="s">
        <v>124</v>
      </c>
      <c r="C49" s="10" t="s">
        <v>32</v>
      </c>
      <c r="D49" s="15">
        <v>950</v>
      </c>
    </row>
    <row r="50" spans="1:4" ht="20.100000000000001" customHeight="1" x14ac:dyDescent="0.25">
      <c r="A50" s="4" t="s">
        <v>16</v>
      </c>
      <c r="B50" s="4" t="s">
        <v>125</v>
      </c>
      <c r="C50" s="10" t="s">
        <v>32</v>
      </c>
      <c r="D50" s="15">
        <v>190.25</v>
      </c>
    </row>
    <row r="51" spans="1:4" ht="20.100000000000001" customHeight="1" x14ac:dyDescent="0.25">
      <c r="A51" s="4" t="s">
        <v>16</v>
      </c>
      <c r="B51" s="4" t="s">
        <v>126</v>
      </c>
      <c r="C51" s="10" t="s">
        <v>127</v>
      </c>
      <c r="D51" s="15">
        <v>366</v>
      </c>
    </row>
    <row r="52" spans="1:4" ht="20.100000000000001" customHeight="1" x14ac:dyDescent="0.25">
      <c r="A52" s="4" t="s">
        <v>16</v>
      </c>
      <c r="B52" s="4" t="s">
        <v>128</v>
      </c>
      <c r="C52" s="10" t="s">
        <v>32</v>
      </c>
      <c r="D52" s="15">
        <v>135</v>
      </c>
    </row>
    <row r="53" spans="1:4" ht="20.100000000000001" customHeight="1" x14ac:dyDescent="0.25">
      <c r="A53" s="4" t="s">
        <v>16</v>
      </c>
      <c r="B53" s="4" t="s">
        <v>129</v>
      </c>
      <c r="C53" s="10" t="s">
        <v>18</v>
      </c>
      <c r="D53" s="15">
        <v>13649.48</v>
      </c>
    </row>
    <row r="54" spans="1:4" ht="20.100000000000001" customHeight="1" x14ac:dyDescent="0.25">
      <c r="A54" s="4" t="s">
        <v>16</v>
      </c>
      <c r="B54" s="4" t="s">
        <v>5</v>
      </c>
      <c r="C54" s="10" t="s">
        <v>20</v>
      </c>
      <c r="D54" s="15">
        <v>1389.92</v>
      </c>
    </row>
    <row r="55" spans="1:4" ht="20.100000000000001" customHeight="1" x14ac:dyDescent="0.25">
      <c r="A55" s="4" t="s">
        <v>16</v>
      </c>
      <c r="B55" s="4" t="s">
        <v>130</v>
      </c>
      <c r="C55" s="10" t="s">
        <v>32</v>
      </c>
      <c r="D55" s="15">
        <v>155</v>
      </c>
    </row>
    <row r="56" spans="1:4" ht="20.100000000000001" customHeight="1" x14ac:dyDescent="0.25">
      <c r="A56" s="4" t="s">
        <v>16</v>
      </c>
      <c r="B56" s="4" t="s">
        <v>131</v>
      </c>
      <c r="C56" s="5" t="s">
        <v>32</v>
      </c>
      <c r="D56" s="15">
        <v>81.819999999999993</v>
      </c>
    </row>
    <row r="57" spans="1:4" ht="20.100000000000001" customHeight="1" x14ac:dyDescent="0.25">
      <c r="A57" s="4" t="s">
        <v>16</v>
      </c>
      <c r="B57" s="4" t="s">
        <v>132</v>
      </c>
      <c r="C57" s="10" t="s">
        <v>133</v>
      </c>
      <c r="D57" s="15">
        <v>5693.63</v>
      </c>
    </row>
    <row r="58" spans="1:4" ht="20.100000000000001" customHeight="1" x14ac:dyDescent="0.25">
      <c r="A58" s="4" t="s">
        <v>16</v>
      </c>
      <c r="B58" s="4" t="s">
        <v>134</v>
      </c>
      <c r="C58" s="10" t="s">
        <v>54</v>
      </c>
      <c r="D58" s="15">
        <v>22200</v>
      </c>
    </row>
    <row r="59" spans="1:4" ht="20.100000000000001" customHeight="1" x14ac:dyDescent="0.25">
      <c r="A59" s="4" t="s">
        <v>16</v>
      </c>
      <c r="B59" s="4" t="s">
        <v>135</v>
      </c>
      <c r="C59" s="10" t="s">
        <v>32</v>
      </c>
      <c r="D59" s="15">
        <v>6402.9</v>
      </c>
    </row>
    <row r="60" spans="1:4" ht="20.100000000000001" customHeight="1" x14ac:dyDescent="0.25">
      <c r="A60" s="4" t="s">
        <v>16</v>
      </c>
      <c r="B60" s="4" t="s">
        <v>136</v>
      </c>
      <c r="C60" s="10" t="s">
        <v>32</v>
      </c>
      <c r="D60" s="15">
        <v>170</v>
      </c>
    </row>
    <row r="61" spans="1:4" ht="20.100000000000001" customHeight="1" x14ac:dyDescent="0.25">
      <c r="A61" s="4" t="s">
        <v>16</v>
      </c>
      <c r="B61" s="4" t="s">
        <v>137</v>
      </c>
      <c r="C61" s="10" t="s">
        <v>138</v>
      </c>
      <c r="D61" s="15">
        <v>1595.23</v>
      </c>
    </row>
    <row r="62" spans="1:4" ht="20.100000000000001" customHeight="1" x14ac:dyDescent="0.25">
      <c r="A62" s="4" t="s">
        <v>16</v>
      </c>
      <c r="B62" s="4" t="s">
        <v>5</v>
      </c>
      <c r="C62" s="10" t="s">
        <v>20</v>
      </c>
      <c r="D62" s="15">
        <v>1872</v>
      </c>
    </row>
    <row r="63" spans="1:4" ht="20.100000000000001" customHeight="1" x14ac:dyDescent="0.25">
      <c r="A63" s="4" t="s">
        <v>16</v>
      </c>
      <c r="B63" s="4" t="s">
        <v>139</v>
      </c>
      <c r="C63" s="10" t="s">
        <v>140</v>
      </c>
      <c r="D63" s="15">
        <v>2472.91</v>
      </c>
    </row>
    <row r="64" spans="1:4" ht="20.100000000000001" customHeight="1" x14ac:dyDescent="0.25">
      <c r="A64" s="4" t="s">
        <v>16</v>
      </c>
      <c r="B64" s="4" t="s">
        <v>141</v>
      </c>
      <c r="C64" s="10" t="s">
        <v>54</v>
      </c>
      <c r="D64" s="15">
        <v>10140</v>
      </c>
    </row>
    <row r="65" spans="1:4" ht="20.100000000000001" customHeight="1" x14ac:dyDescent="0.25">
      <c r="A65" s="4" t="s">
        <v>16</v>
      </c>
      <c r="B65" s="4" t="s">
        <v>142</v>
      </c>
      <c r="C65" s="10" t="s">
        <v>32</v>
      </c>
      <c r="D65" s="15">
        <v>675</v>
      </c>
    </row>
    <row r="66" spans="1:4" ht="20.100000000000001" customHeight="1" x14ac:dyDescent="0.25">
      <c r="A66" s="4" t="s">
        <v>16</v>
      </c>
      <c r="B66" s="4" t="s">
        <v>143</v>
      </c>
      <c r="C66" s="10" t="s">
        <v>144</v>
      </c>
      <c r="D66" s="15">
        <v>720.3</v>
      </c>
    </row>
    <row r="67" spans="1:4" ht="20.100000000000001" customHeight="1" x14ac:dyDescent="0.25">
      <c r="A67" s="4" t="s">
        <v>16</v>
      </c>
      <c r="B67" s="4" t="s">
        <v>145</v>
      </c>
      <c r="C67" s="10" t="s">
        <v>74</v>
      </c>
      <c r="D67" s="15">
        <v>805.02</v>
      </c>
    </row>
    <row r="68" spans="1:4" ht="20.100000000000001" customHeight="1" x14ac:dyDescent="0.25">
      <c r="A68" s="4" t="s">
        <v>16</v>
      </c>
      <c r="B68" s="4" t="s">
        <v>146</v>
      </c>
      <c r="C68" s="10" t="s">
        <v>147</v>
      </c>
      <c r="D68" s="15">
        <f>450.01+331.5</f>
        <v>781.51</v>
      </c>
    </row>
    <row r="69" spans="1:4" ht="20.100000000000001" customHeight="1" x14ac:dyDescent="0.25">
      <c r="A69" s="4" t="s">
        <v>16</v>
      </c>
      <c r="B69" s="4" t="s">
        <v>148</v>
      </c>
      <c r="C69" s="10" t="s">
        <v>32</v>
      </c>
      <c r="D69" s="15">
        <v>606.74</v>
      </c>
    </row>
    <row r="70" spans="1:4" ht="20.100000000000001" customHeight="1" x14ac:dyDescent="0.25">
      <c r="A70" s="4" t="s">
        <v>16</v>
      </c>
      <c r="B70" s="4" t="s">
        <v>149</v>
      </c>
      <c r="C70" s="10" t="s">
        <v>32</v>
      </c>
      <c r="D70" s="15">
        <v>2472</v>
      </c>
    </row>
    <row r="71" spans="1:4" ht="20.100000000000001" customHeight="1" x14ac:dyDescent="0.25">
      <c r="A71" s="4" t="s">
        <v>16</v>
      </c>
      <c r="B71" s="4" t="s">
        <v>150</v>
      </c>
      <c r="C71" s="10" t="s">
        <v>32</v>
      </c>
      <c r="D71" s="15">
        <v>285</v>
      </c>
    </row>
    <row r="72" spans="1:4" ht="20.100000000000001" customHeight="1" x14ac:dyDescent="0.25">
      <c r="A72" s="4" t="s">
        <v>16</v>
      </c>
      <c r="B72" s="4" t="s">
        <v>151</v>
      </c>
      <c r="C72" s="10" t="s">
        <v>152</v>
      </c>
      <c r="D72" s="15">
        <v>268.45999999999998</v>
      </c>
    </row>
    <row r="73" spans="1:4" ht="20.100000000000001" customHeight="1" x14ac:dyDescent="0.25">
      <c r="A73" s="4" t="s">
        <v>16</v>
      </c>
      <c r="B73" s="4" t="s">
        <v>153</v>
      </c>
      <c r="C73" s="10" t="s">
        <v>154</v>
      </c>
      <c r="D73" s="15">
        <v>15944.68</v>
      </c>
    </row>
    <row r="74" spans="1:4" ht="20.100000000000001" customHeight="1" x14ac:dyDescent="0.25">
      <c r="A74" s="4" t="s">
        <v>29</v>
      </c>
      <c r="B74" s="4" t="s">
        <v>106</v>
      </c>
      <c r="C74" s="10" t="s">
        <v>32</v>
      </c>
      <c r="D74" s="15">
        <v>490</v>
      </c>
    </row>
    <row r="75" spans="1:4" ht="20.100000000000001" customHeight="1" x14ac:dyDescent="0.25">
      <c r="A75" s="4" t="s">
        <v>29</v>
      </c>
      <c r="B75" s="4" t="s">
        <v>107</v>
      </c>
      <c r="C75" s="10" t="s">
        <v>54</v>
      </c>
      <c r="D75" s="15">
        <v>22200</v>
      </c>
    </row>
    <row r="76" spans="1:4" ht="20.100000000000001" customHeight="1" x14ac:dyDescent="0.25">
      <c r="A76" s="4" t="s">
        <v>29</v>
      </c>
      <c r="B76" s="4" t="s">
        <v>108</v>
      </c>
      <c r="C76" s="10" t="s">
        <v>32</v>
      </c>
      <c r="D76" s="15">
        <v>3480</v>
      </c>
    </row>
    <row r="77" spans="1:4" ht="20.100000000000001" customHeight="1" x14ac:dyDescent="0.25">
      <c r="A77" s="4" t="s">
        <v>29</v>
      </c>
      <c r="B77" s="4" t="s">
        <v>5</v>
      </c>
      <c r="C77" s="10" t="s">
        <v>20</v>
      </c>
      <c r="D77" s="15">
        <f>8858.17+404.81+2403.26+7438.85+4301.92+2778.88</f>
        <v>26185.890000000003</v>
      </c>
    </row>
    <row r="78" spans="1:4" ht="20.100000000000001" customHeight="1" x14ac:dyDescent="0.25">
      <c r="A78" s="4" t="s">
        <v>29</v>
      </c>
      <c r="B78" s="4" t="s">
        <v>109</v>
      </c>
      <c r="C78" s="10" t="s">
        <v>110</v>
      </c>
      <c r="D78" s="15">
        <v>1400</v>
      </c>
    </row>
    <row r="79" spans="1:4" ht="20.100000000000001" customHeight="1" x14ac:dyDescent="0.25">
      <c r="A79" s="4" t="s">
        <v>29</v>
      </c>
      <c r="B79" s="4" t="s">
        <v>111</v>
      </c>
      <c r="C79" s="10" t="s">
        <v>110</v>
      </c>
      <c r="D79" s="15">
        <v>2310</v>
      </c>
    </row>
    <row r="80" spans="1:4" ht="20.100000000000001" customHeight="1" x14ac:dyDescent="0.25">
      <c r="A80" s="4" t="s">
        <v>29</v>
      </c>
      <c r="B80" s="4" t="s">
        <v>5</v>
      </c>
      <c r="C80" s="10" t="s">
        <v>30</v>
      </c>
      <c r="D80" s="15">
        <v>5617</v>
      </c>
    </row>
    <row r="81" spans="1:4" ht="20.100000000000001" customHeight="1" x14ac:dyDescent="0.25">
      <c r="A81" s="4" t="s">
        <v>29</v>
      </c>
      <c r="B81" s="4" t="s">
        <v>112</v>
      </c>
      <c r="C81" s="10" t="s">
        <v>491</v>
      </c>
      <c r="D81" s="15">
        <v>3551.29</v>
      </c>
    </row>
    <row r="82" spans="1:4" ht="20.100000000000001" customHeight="1" x14ac:dyDescent="0.25">
      <c r="A82" s="4" t="s">
        <v>12</v>
      </c>
      <c r="B82" s="4" t="s">
        <v>5</v>
      </c>
      <c r="C82" s="8" t="s">
        <v>6</v>
      </c>
      <c r="D82" s="14">
        <f>68.56+0.04+46.47+0.03</f>
        <v>115.10000000000001</v>
      </c>
    </row>
    <row r="83" spans="1:4" ht="20.100000000000001" customHeight="1" x14ac:dyDescent="0.25">
      <c r="A83" s="4" t="s">
        <v>12</v>
      </c>
      <c r="B83" s="4" t="s">
        <v>104</v>
      </c>
      <c r="C83" s="10" t="s">
        <v>105</v>
      </c>
      <c r="D83" s="15">
        <v>17645.7</v>
      </c>
    </row>
    <row r="84" spans="1:4" ht="20.100000000000001" customHeight="1" x14ac:dyDescent="0.25">
      <c r="A84" s="4" t="s">
        <v>27</v>
      </c>
      <c r="B84" s="4" t="s">
        <v>100</v>
      </c>
      <c r="C84" s="10" t="s">
        <v>28</v>
      </c>
      <c r="D84" s="15">
        <v>33263.53</v>
      </c>
    </row>
    <row r="85" spans="1:4" ht="20.100000000000001" customHeight="1" x14ac:dyDescent="0.25">
      <c r="A85" s="4" t="s">
        <v>27</v>
      </c>
      <c r="B85" s="4" t="s">
        <v>98</v>
      </c>
      <c r="C85" s="10" t="s">
        <v>101</v>
      </c>
      <c r="D85" s="15">
        <f>32969.15+25412.9+467211.36</f>
        <v>525593.41</v>
      </c>
    </row>
    <row r="86" spans="1:4" ht="20.100000000000001" customHeight="1" x14ac:dyDescent="0.25">
      <c r="A86" s="4" t="s">
        <v>27</v>
      </c>
      <c r="B86" s="4" t="s">
        <v>102</v>
      </c>
      <c r="C86" s="10" t="s">
        <v>103</v>
      </c>
      <c r="D86" s="15">
        <v>2698.11</v>
      </c>
    </row>
    <row r="87" spans="1:4" ht="20.100000000000001" customHeight="1" x14ac:dyDescent="0.25">
      <c r="A87" s="4" t="s">
        <v>11</v>
      </c>
      <c r="B87" s="4" t="s">
        <v>5</v>
      </c>
      <c r="C87" s="8" t="s">
        <v>6</v>
      </c>
      <c r="D87" s="14">
        <v>51.7</v>
      </c>
    </row>
    <row r="88" spans="1:4" ht="20.100000000000001" customHeight="1" x14ac:dyDescent="0.25">
      <c r="A88" s="4" t="s">
        <v>10</v>
      </c>
      <c r="B88" s="4" t="s">
        <v>5</v>
      </c>
      <c r="C88" s="8" t="s">
        <v>6</v>
      </c>
      <c r="D88" s="14">
        <f>5+49.99+0.01</f>
        <v>55</v>
      </c>
    </row>
    <row r="89" spans="1:4" ht="20.100000000000001" customHeight="1" x14ac:dyDescent="0.25">
      <c r="A89" s="4" t="s">
        <v>10</v>
      </c>
      <c r="B89" s="4" t="s">
        <v>60</v>
      </c>
      <c r="C89" s="10" t="s">
        <v>61</v>
      </c>
      <c r="D89" s="15">
        <v>3059.88</v>
      </c>
    </row>
    <row r="90" spans="1:4" ht="20.100000000000001" customHeight="1" x14ac:dyDescent="0.25">
      <c r="A90" s="4" t="s">
        <v>10</v>
      </c>
      <c r="B90" s="4" t="s">
        <v>62</v>
      </c>
      <c r="C90" s="10" t="s">
        <v>54</v>
      </c>
      <c r="D90" s="15">
        <v>32843</v>
      </c>
    </row>
    <row r="91" spans="1:4" ht="20.100000000000001" customHeight="1" x14ac:dyDescent="0.25">
      <c r="A91" s="4" t="s">
        <v>10</v>
      </c>
      <c r="B91" s="4" t="s">
        <v>63</v>
      </c>
      <c r="C91" s="10" t="s">
        <v>32</v>
      </c>
      <c r="D91" s="15">
        <v>2690</v>
      </c>
    </row>
    <row r="92" spans="1:4" ht="20.100000000000001" customHeight="1" x14ac:dyDescent="0.25">
      <c r="A92" s="4" t="s">
        <v>10</v>
      </c>
      <c r="B92" s="4" t="s">
        <v>64</v>
      </c>
      <c r="C92" s="10" t="s">
        <v>54</v>
      </c>
      <c r="D92" s="15">
        <v>1800</v>
      </c>
    </row>
    <row r="93" spans="1:4" ht="20.100000000000001" customHeight="1" x14ac:dyDescent="0.25">
      <c r="A93" s="4" t="s">
        <v>10</v>
      </c>
      <c r="B93" s="4" t="s">
        <v>5</v>
      </c>
      <c r="C93" s="10" t="s">
        <v>20</v>
      </c>
      <c r="D93" s="15">
        <v>160</v>
      </c>
    </row>
    <row r="94" spans="1:4" ht="20.100000000000001" customHeight="1" x14ac:dyDescent="0.25">
      <c r="A94" s="4" t="s">
        <v>10</v>
      </c>
      <c r="B94" s="4" t="s">
        <v>65</v>
      </c>
      <c r="C94" s="10" t="s">
        <v>66</v>
      </c>
      <c r="D94" s="15">
        <v>2761</v>
      </c>
    </row>
    <row r="95" spans="1:4" ht="20.100000000000001" customHeight="1" x14ac:dyDescent="0.25">
      <c r="A95" s="4" t="s">
        <v>10</v>
      </c>
      <c r="B95" s="4" t="s">
        <v>67</v>
      </c>
      <c r="C95" s="10" t="s">
        <v>68</v>
      </c>
      <c r="D95" s="15">
        <v>2200</v>
      </c>
    </row>
    <row r="96" spans="1:4" ht="20.100000000000001" customHeight="1" x14ac:dyDescent="0.25">
      <c r="A96" s="4" t="s">
        <v>10</v>
      </c>
      <c r="B96" s="4" t="s">
        <v>69</v>
      </c>
      <c r="C96" s="10" t="s">
        <v>70</v>
      </c>
      <c r="D96" s="15">
        <v>4947.2700000000004</v>
      </c>
    </row>
    <row r="97" spans="1:4" ht="20.100000000000001" customHeight="1" x14ac:dyDescent="0.25">
      <c r="A97" s="4" t="s">
        <v>10</v>
      </c>
      <c r="B97" s="4" t="s">
        <v>71</v>
      </c>
      <c r="C97" s="10" t="s">
        <v>72</v>
      </c>
      <c r="D97" s="15">
        <v>13587.85</v>
      </c>
    </row>
    <row r="98" spans="1:4" ht="20.100000000000001" customHeight="1" x14ac:dyDescent="0.25">
      <c r="A98" s="4" t="s">
        <v>10</v>
      </c>
      <c r="B98" s="4" t="s">
        <v>73</v>
      </c>
      <c r="C98" s="10" t="s">
        <v>74</v>
      </c>
      <c r="D98" s="15">
        <v>1008.68</v>
      </c>
    </row>
    <row r="99" spans="1:4" ht="20.100000000000001" customHeight="1" x14ac:dyDescent="0.25">
      <c r="A99" s="4" t="s">
        <v>10</v>
      </c>
      <c r="B99" s="4" t="s">
        <v>75</v>
      </c>
      <c r="C99" s="10" t="s">
        <v>76</v>
      </c>
      <c r="D99" s="15">
        <v>112.85</v>
      </c>
    </row>
    <row r="100" spans="1:4" ht="20.100000000000001" customHeight="1" x14ac:dyDescent="0.25">
      <c r="A100" s="4" t="s">
        <v>10</v>
      </c>
      <c r="B100" s="4" t="s">
        <v>77</v>
      </c>
      <c r="C100" s="10" t="s">
        <v>78</v>
      </c>
      <c r="D100" s="15">
        <v>180</v>
      </c>
    </row>
    <row r="101" spans="1:4" ht="20.100000000000001" customHeight="1" x14ac:dyDescent="0.25">
      <c r="A101" s="4" t="s">
        <v>10</v>
      </c>
      <c r="B101" s="4" t="s">
        <v>79</v>
      </c>
      <c r="C101" s="10" t="s">
        <v>54</v>
      </c>
      <c r="D101" s="15">
        <v>10000</v>
      </c>
    </row>
    <row r="102" spans="1:4" ht="20.100000000000001" customHeight="1" x14ac:dyDescent="0.25">
      <c r="A102" s="4" t="s">
        <v>10</v>
      </c>
      <c r="B102" s="4" t="s">
        <v>80</v>
      </c>
      <c r="C102" s="10" t="s">
        <v>81</v>
      </c>
      <c r="D102" s="15">
        <v>114</v>
      </c>
    </row>
    <row r="103" spans="1:4" ht="20.100000000000001" customHeight="1" x14ac:dyDescent="0.25">
      <c r="A103" s="4" t="s">
        <v>10</v>
      </c>
      <c r="B103" s="4" t="s">
        <v>82</v>
      </c>
      <c r="C103" s="10" t="s">
        <v>83</v>
      </c>
      <c r="D103" s="15">
        <v>6566.88</v>
      </c>
    </row>
    <row r="104" spans="1:4" ht="20.100000000000001" customHeight="1" x14ac:dyDescent="0.25">
      <c r="A104" s="4" t="s">
        <v>10</v>
      </c>
      <c r="B104" s="4" t="s">
        <v>5</v>
      </c>
      <c r="C104" s="10" t="s">
        <v>20</v>
      </c>
      <c r="D104" s="15">
        <f>8496.96+5344+242.25+2000+402</f>
        <v>16485.21</v>
      </c>
    </row>
    <row r="105" spans="1:4" ht="20.100000000000001" customHeight="1" x14ac:dyDescent="0.25">
      <c r="A105" s="4" t="s">
        <v>10</v>
      </c>
      <c r="B105" s="4" t="s">
        <v>84</v>
      </c>
      <c r="C105" s="10" t="s">
        <v>85</v>
      </c>
      <c r="D105" s="15">
        <v>39433.629999999997</v>
      </c>
    </row>
    <row r="106" spans="1:4" ht="20.100000000000001" customHeight="1" x14ac:dyDescent="0.25">
      <c r="A106" s="4" t="s">
        <v>10</v>
      </c>
      <c r="B106" s="4" t="s">
        <v>86</v>
      </c>
      <c r="C106" s="10" t="s">
        <v>87</v>
      </c>
      <c r="D106" s="15">
        <v>700</v>
      </c>
    </row>
    <row r="107" spans="1:4" ht="20.100000000000001" customHeight="1" x14ac:dyDescent="0.25">
      <c r="A107" s="4" t="s">
        <v>10</v>
      </c>
      <c r="B107" s="4" t="s">
        <v>88</v>
      </c>
      <c r="C107" s="10" t="s">
        <v>89</v>
      </c>
      <c r="D107" s="15">
        <v>2080</v>
      </c>
    </row>
    <row r="108" spans="1:4" ht="20.100000000000001" customHeight="1" x14ac:dyDescent="0.25">
      <c r="A108" s="4" t="s">
        <v>10</v>
      </c>
      <c r="B108" s="4" t="s">
        <v>90</v>
      </c>
      <c r="C108" s="10" t="s">
        <v>91</v>
      </c>
      <c r="D108" s="15">
        <v>200</v>
      </c>
    </row>
    <row r="109" spans="1:4" ht="20.100000000000001" customHeight="1" x14ac:dyDescent="0.25">
      <c r="A109" s="4" t="s">
        <v>10</v>
      </c>
      <c r="B109" s="11" t="s">
        <v>92</v>
      </c>
      <c r="C109" s="10" t="s">
        <v>32</v>
      </c>
      <c r="D109" s="15">
        <v>92.3</v>
      </c>
    </row>
    <row r="110" spans="1:4" ht="20.100000000000001" customHeight="1" x14ac:dyDescent="0.25">
      <c r="A110" s="4" t="s">
        <v>10</v>
      </c>
      <c r="B110" s="4" t="s">
        <v>93</v>
      </c>
      <c r="C110" s="10" t="s">
        <v>54</v>
      </c>
      <c r="D110" s="15">
        <v>33239.42</v>
      </c>
    </row>
    <row r="111" spans="1:4" ht="20.100000000000001" customHeight="1" x14ac:dyDescent="0.25">
      <c r="A111" s="4" t="s">
        <v>10</v>
      </c>
      <c r="B111" s="4" t="s">
        <v>94</v>
      </c>
      <c r="C111" s="10" t="s">
        <v>95</v>
      </c>
      <c r="D111" s="15">
        <v>10119.33</v>
      </c>
    </row>
    <row r="112" spans="1:4" ht="20.100000000000001" customHeight="1" x14ac:dyDescent="0.25">
      <c r="A112" s="4" t="s">
        <v>10</v>
      </c>
      <c r="B112" s="4" t="s">
        <v>96</v>
      </c>
      <c r="C112" s="10" t="s">
        <v>97</v>
      </c>
      <c r="D112" s="15">
        <v>20162.11</v>
      </c>
    </row>
    <row r="113" spans="1:4" ht="20.100000000000001" customHeight="1" x14ac:dyDescent="0.25">
      <c r="A113" s="4" t="s">
        <v>10</v>
      </c>
      <c r="B113" s="4" t="s">
        <v>98</v>
      </c>
      <c r="C113" s="10" t="s">
        <v>99</v>
      </c>
      <c r="D113" s="15">
        <v>2</v>
      </c>
    </row>
    <row r="114" spans="1:4" ht="20.100000000000001" customHeight="1" x14ac:dyDescent="0.25">
      <c r="A114" s="4" t="s">
        <v>26</v>
      </c>
      <c r="B114" s="4" t="s">
        <v>49</v>
      </c>
      <c r="C114" s="10" t="s">
        <v>50</v>
      </c>
      <c r="D114" s="15">
        <v>45</v>
      </c>
    </row>
    <row r="115" spans="1:4" ht="20.100000000000001" customHeight="1" x14ac:dyDescent="0.25">
      <c r="A115" s="4" t="s">
        <v>26</v>
      </c>
      <c r="B115" s="4" t="s">
        <v>52</v>
      </c>
      <c r="C115" s="10" t="s">
        <v>51</v>
      </c>
      <c r="D115" s="15">
        <v>624</v>
      </c>
    </row>
    <row r="116" spans="1:4" ht="20.100000000000001" customHeight="1" x14ac:dyDescent="0.25">
      <c r="A116" s="4" t="s">
        <v>26</v>
      </c>
      <c r="B116" s="4" t="s">
        <v>53</v>
      </c>
      <c r="C116" s="10" t="s">
        <v>54</v>
      </c>
      <c r="D116" s="15">
        <v>2000</v>
      </c>
    </row>
    <row r="117" spans="1:4" ht="20.100000000000001" customHeight="1" x14ac:dyDescent="0.25">
      <c r="A117" s="4" t="s">
        <v>26</v>
      </c>
      <c r="B117" s="4" t="s">
        <v>55</v>
      </c>
      <c r="C117" s="10" t="s">
        <v>56</v>
      </c>
      <c r="D117" s="15">
        <v>3800</v>
      </c>
    </row>
    <row r="118" spans="1:4" ht="20.100000000000001" customHeight="1" x14ac:dyDescent="0.25">
      <c r="A118" s="4" t="s">
        <v>26</v>
      </c>
      <c r="B118" s="4" t="s">
        <v>57</v>
      </c>
      <c r="C118" s="10" t="s">
        <v>54</v>
      </c>
      <c r="D118" s="15">
        <v>1800</v>
      </c>
    </row>
    <row r="119" spans="1:4" ht="20.100000000000001" customHeight="1" x14ac:dyDescent="0.25">
      <c r="A119" s="4" t="s">
        <v>26</v>
      </c>
      <c r="B119" s="4" t="s">
        <v>5</v>
      </c>
      <c r="C119" s="10" t="s">
        <v>20</v>
      </c>
      <c r="D119" s="15">
        <v>1820.03</v>
      </c>
    </row>
    <row r="120" spans="1:4" ht="20.100000000000001" customHeight="1" x14ac:dyDescent="0.25">
      <c r="A120" s="4" t="s">
        <v>26</v>
      </c>
      <c r="B120" s="4" t="s">
        <v>58</v>
      </c>
      <c r="C120" s="10" t="s">
        <v>59</v>
      </c>
      <c r="D120" s="15">
        <v>2100</v>
      </c>
    </row>
    <row r="121" spans="1:4" ht="20.100000000000001" customHeight="1" x14ac:dyDescent="0.25">
      <c r="A121" s="4" t="s">
        <v>26</v>
      </c>
      <c r="B121" s="4" t="s">
        <v>5</v>
      </c>
      <c r="C121" s="10" t="s">
        <v>20</v>
      </c>
      <c r="D121" s="15">
        <v>160</v>
      </c>
    </row>
    <row r="122" spans="1:4" ht="20.100000000000001" customHeight="1" x14ac:dyDescent="0.25">
      <c r="A122" s="4" t="s">
        <v>9</v>
      </c>
      <c r="B122" s="4" t="s">
        <v>5</v>
      </c>
      <c r="C122" s="8" t="s">
        <v>6</v>
      </c>
      <c r="D122" s="14">
        <v>148.04</v>
      </c>
    </row>
    <row r="123" spans="1:4" ht="20.100000000000001" customHeight="1" x14ac:dyDescent="0.25">
      <c r="A123" s="4" t="s">
        <v>8</v>
      </c>
      <c r="B123" s="4" t="s">
        <v>5</v>
      </c>
      <c r="C123" s="8" t="s">
        <v>6</v>
      </c>
      <c r="D123" s="14">
        <v>288.22000000000003</v>
      </c>
    </row>
    <row r="124" spans="1:4" ht="20.100000000000001" customHeight="1" x14ac:dyDescent="0.25">
      <c r="A124" s="4" t="s">
        <v>8</v>
      </c>
      <c r="B124" s="4" t="s">
        <v>37</v>
      </c>
      <c r="C124" s="10" t="s">
        <v>38</v>
      </c>
      <c r="D124" s="15">
        <v>5000</v>
      </c>
    </row>
    <row r="125" spans="1:4" ht="20.100000000000001" customHeight="1" x14ac:dyDescent="0.25">
      <c r="A125" s="4" t="s">
        <v>8</v>
      </c>
      <c r="B125" s="4" t="s">
        <v>39</v>
      </c>
      <c r="C125" s="10" t="s">
        <v>32</v>
      </c>
      <c r="D125" s="15">
        <v>342</v>
      </c>
    </row>
    <row r="126" spans="1:4" ht="20.100000000000001" customHeight="1" x14ac:dyDescent="0.25">
      <c r="A126" s="4" t="s">
        <v>8</v>
      </c>
      <c r="B126" s="4" t="s">
        <v>40</v>
      </c>
      <c r="C126" s="10" t="s">
        <v>32</v>
      </c>
      <c r="D126" s="15">
        <v>844.83</v>
      </c>
    </row>
    <row r="127" spans="1:4" ht="20.100000000000001" customHeight="1" x14ac:dyDescent="0.25">
      <c r="A127" s="4" t="s">
        <v>8</v>
      </c>
      <c r="B127" s="4" t="s">
        <v>41</v>
      </c>
      <c r="C127" s="10" t="s">
        <v>42</v>
      </c>
      <c r="D127" s="15">
        <v>1163.01</v>
      </c>
    </row>
    <row r="128" spans="1:4" ht="20.100000000000001" customHeight="1" x14ac:dyDescent="0.25">
      <c r="A128" s="4" t="s">
        <v>8</v>
      </c>
      <c r="B128" s="4" t="s">
        <v>43</v>
      </c>
      <c r="C128" s="10" t="s">
        <v>44</v>
      </c>
      <c r="D128" s="15">
        <v>665.2</v>
      </c>
    </row>
    <row r="129" spans="1:4" ht="20.100000000000001" customHeight="1" x14ac:dyDescent="0.25">
      <c r="A129" s="4" t="s">
        <v>8</v>
      </c>
      <c r="B129" s="4" t="s">
        <v>45</v>
      </c>
      <c r="C129" s="10" t="s">
        <v>46</v>
      </c>
      <c r="D129" s="15">
        <v>1505.5</v>
      </c>
    </row>
    <row r="130" spans="1:4" ht="20.100000000000001" customHeight="1" x14ac:dyDescent="0.25">
      <c r="A130" s="4" t="s">
        <v>8</v>
      </c>
      <c r="B130" s="4" t="s">
        <v>47</v>
      </c>
      <c r="C130" s="10" t="s">
        <v>48</v>
      </c>
      <c r="D130" s="15">
        <v>1601.26</v>
      </c>
    </row>
    <row r="131" spans="1:4" ht="20.100000000000001" customHeight="1" x14ac:dyDescent="0.25">
      <c r="A131" s="4" t="s">
        <v>25</v>
      </c>
      <c r="B131" s="4" t="s">
        <v>31</v>
      </c>
      <c r="C131" s="10" t="s">
        <v>32</v>
      </c>
      <c r="D131" s="15">
        <v>2785.4</v>
      </c>
    </row>
    <row r="132" spans="1:4" ht="20.100000000000001" customHeight="1" x14ac:dyDescent="0.25">
      <c r="A132" s="4" t="s">
        <v>25</v>
      </c>
      <c r="B132" s="4" t="s">
        <v>5</v>
      </c>
      <c r="C132" s="10" t="s">
        <v>20</v>
      </c>
      <c r="D132" s="15">
        <f>179+500+500+1360+2560+3746+3994.08</f>
        <v>12839.08</v>
      </c>
    </row>
    <row r="133" spans="1:4" ht="20.100000000000001" customHeight="1" x14ac:dyDescent="0.25">
      <c r="A133" s="4" t="s">
        <v>25</v>
      </c>
      <c r="B133" s="4" t="s">
        <v>33</v>
      </c>
      <c r="C133" s="10" t="s">
        <v>34</v>
      </c>
      <c r="D133" s="15">
        <v>3785.06</v>
      </c>
    </row>
    <row r="134" spans="1:4" ht="20.100000000000001" customHeight="1" x14ac:dyDescent="0.25">
      <c r="A134" s="4" t="s">
        <v>25</v>
      </c>
      <c r="B134" s="4" t="s">
        <v>35</v>
      </c>
      <c r="C134" s="10" t="s">
        <v>36</v>
      </c>
      <c r="D134" s="15">
        <v>2920</v>
      </c>
    </row>
    <row r="135" spans="1:4" ht="20.100000000000001" customHeight="1" x14ac:dyDescent="0.25">
      <c r="A135" s="4" t="s">
        <v>7</v>
      </c>
      <c r="B135" s="4" t="s">
        <v>5</v>
      </c>
      <c r="C135" s="8" t="s">
        <v>6</v>
      </c>
      <c r="D135" s="14">
        <f>172.8+191</f>
        <v>363.8</v>
      </c>
    </row>
    <row r="136" spans="1:4" ht="20.100000000000001" customHeight="1" x14ac:dyDescent="0.25">
      <c r="A136" s="4" t="s">
        <v>24</v>
      </c>
      <c r="B136" s="4" t="s">
        <v>5</v>
      </c>
      <c r="C136" s="10" t="s">
        <v>30</v>
      </c>
      <c r="D136" s="15">
        <v>1748.73</v>
      </c>
    </row>
    <row r="137" spans="1:4" ht="20.100000000000001" customHeight="1" x14ac:dyDescent="0.25">
      <c r="A137" s="4" t="s">
        <v>4</v>
      </c>
      <c r="B137" s="4" t="s">
        <v>5</v>
      </c>
      <c r="C137" s="8" t="s">
        <v>6</v>
      </c>
      <c r="D137" s="14">
        <f>485.59+0.01</f>
        <v>485.59999999999997</v>
      </c>
    </row>
    <row r="138" spans="1:4" ht="20.100000000000001" customHeight="1" thickBot="1" x14ac:dyDescent="0.3">
      <c r="A138" s="13"/>
      <c r="B138" s="13"/>
      <c r="C138" s="13"/>
      <c r="D138" s="16">
        <f>SUM(D2:D137)</f>
        <v>1254770.5100000002</v>
      </c>
    </row>
    <row r="139" spans="1:4" ht="15.75" thickTop="1" x14ac:dyDescent="0.25"/>
  </sheetData>
  <sortState xmlns:xlrd2="http://schemas.microsoft.com/office/spreadsheetml/2017/richdata2" ref="A2:D137">
    <sortCondition ref="A2:A13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7F8FE-DA9C-4123-8B26-DD4B0E468839}">
  <dimension ref="A1:K162"/>
  <sheetViews>
    <sheetView topLeftCell="A7" zoomScale="85" zoomScaleNormal="85" workbookViewId="0">
      <selection activeCell="A74" sqref="A74:XFD74"/>
    </sheetView>
  </sheetViews>
  <sheetFormatPr defaultRowHeight="15" x14ac:dyDescent="0.25"/>
  <cols>
    <col min="1" max="1" width="16" customWidth="1"/>
    <col min="2" max="2" width="50" customWidth="1"/>
    <col min="3" max="3" width="41.5703125" style="18" customWidth="1"/>
    <col min="4" max="4" width="30" customWidth="1"/>
    <col min="6" max="6" width="14.140625" customWidth="1"/>
  </cols>
  <sheetData>
    <row r="1" spans="1:11" ht="30.75" customHeight="1" x14ac:dyDescent="0.25">
      <c r="A1" s="3" t="s">
        <v>1</v>
      </c>
      <c r="B1" s="3" t="s">
        <v>0</v>
      </c>
      <c r="C1" s="17" t="s">
        <v>3</v>
      </c>
      <c r="D1" s="3" t="s">
        <v>2</v>
      </c>
      <c r="E1" s="1"/>
      <c r="G1" s="1"/>
      <c r="H1" s="1"/>
      <c r="I1" s="1"/>
      <c r="J1" s="1"/>
      <c r="K1" s="1"/>
    </row>
    <row r="2" spans="1:11" ht="20.100000000000001" customHeight="1" x14ac:dyDescent="0.25">
      <c r="A2" s="4" t="s">
        <v>223</v>
      </c>
      <c r="B2" s="6" t="s">
        <v>22</v>
      </c>
      <c r="C2" s="8" t="s">
        <v>23</v>
      </c>
      <c r="D2" s="15">
        <v>640.5</v>
      </c>
      <c r="E2" s="20"/>
      <c r="F2" s="20"/>
    </row>
    <row r="3" spans="1:11" ht="20.100000000000001" customHeight="1" x14ac:dyDescent="0.25">
      <c r="A3" s="4" t="s">
        <v>223</v>
      </c>
      <c r="B3" s="4" t="s">
        <v>201</v>
      </c>
      <c r="C3" s="12" t="s">
        <v>202</v>
      </c>
      <c r="D3" s="15">
        <f>562.63+1158.01</f>
        <v>1720.6399999999999</v>
      </c>
      <c r="E3" s="20"/>
    </row>
    <row r="4" spans="1:11" ht="20.100000000000001" customHeight="1" x14ac:dyDescent="0.25">
      <c r="A4" s="4" t="s">
        <v>208</v>
      </c>
      <c r="B4" s="4" t="s">
        <v>5</v>
      </c>
      <c r="C4" s="19" t="s">
        <v>6</v>
      </c>
      <c r="D4" s="15">
        <f>2+20.8</f>
        <v>22.8</v>
      </c>
      <c r="E4" s="20"/>
    </row>
    <row r="5" spans="1:11" ht="20.100000000000001" customHeight="1" x14ac:dyDescent="0.25">
      <c r="A5" s="4" t="s">
        <v>208</v>
      </c>
      <c r="B5" s="4" t="s">
        <v>186</v>
      </c>
      <c r="C5" s="10" t="s">
        <v>187</v>
      </c>
      <c r="D5" s="15">
        <v>290.7</v>
      </c>
      <c r="E5" s="20"/>
    </row>
    <row r="6" spans="1:11" ht="20.100000000000001" customHeight="1" x14ac:dyDescent="0.25">
      <c r="A6" s="4" t="s">
        <v>208</v>
      </c>
      <c r="B6" s="4" t="s">
        <v>84</v>
      </c>
      <c r="C6" s="5" t="s">
        <v>336</v>
      </c>
      <c r="D6" s="15">
        <v>2265.81</v>
      </c>
      <c r="E6" s="20"/>
      <c r="F6" s="20"/>
    </row>
    <row r="7" spans="1:11" ht="20.100000000000001" customHeight="1" x14ac:dyDescent="0.25">
      <c r="A7" s="4" t="s">
        <v>208</v>
      </c>
      <c r="B7" s="4" t="s">
        <v>190</v>
      </c>
      <c r="C7" s="5" t="s">
        <v>191</v>
      </c>
      <c r="D7" s="15">
        <v>35111.47</v>
      </c>
      <c r="E7" s="20"/>
      <c r="F7" s="20"/>
    </row>
    <row r="8" spans="1:11" ht="20.100000000000001" customHeight="1" x14ac:dyDescent="0.25">
      <c r="A8" s="4" t="s">
        <v>208</v>
      </c>
      <c r="B8" s="4" t="s">
        <v>71</v>
      </c>
      <c r="C8" s="5" t="s">
        <v>492</v>
      </c>
      <c r="D8" s="15">
        <v>17790.39</v>
      </c>
      <c r="E8" s="20"/>
      <c r="F8" s="20"/>
    </row>
    <row r="9" spans="1:11" ht="20.100000000000001" customHeight="1" x14ac:dyDescent="0.25">
      <c r="A9" s="4" t="s">
        <v>208</v>
      </c>
      <c r="B9" s="4" t="s">
        <v>273</v>
      </c>
      <c r="C9" s="5" t="s">
        <v>123</v>
      </c>
      <c r="D9" s="15">
        <v>900.14</v>
      </c>
      <c r="E9" s="20"/>
      <c r="F9" s="20"/>
    </row>
    <row r="10" spans="1:11" ht="20.100000000000001" customHeight="1" x14ac:dyDescent="0.25">
      <c r="A10" s="4" t="s">
        <v>208</v>
      </c>
      <c r="B10" s="4" t="s">
        <v>274</v>
      </c>
      <c r="C10" s="5" t="s">
        <v>32</v>
      </c>
      <c r="D10" s="15">
        <v>41.8</v>
      </c>
      <c r="E10" s="20"/>
      <c r="F10" s="20"/>
    </row>
    <row r="11" spans="1:11" ht="20.100000000000001" customHeight="1" x14ac:dyDescent="0.25">
      <c r="A11" s="4" t="s">
        <v>208</v>
      </c>
      <c r="B11" s="4" t="s">
        <v>275</v>
      </c>
      <c r="C11" s="5" t="s">
        <v>32</v>
      </c>
      <c r="D11" s="15">
        <v>69.06</v>
      </c>
      <c r="E11" s="20"/>
      <c r="F11" s="20"/>
    </row>
    <row r="12" spans="1:11" ht="20.100000000000001" customHeight="1" x14ac:dyDescent="0.25">
      <c r="A12" s="4" t="s">
        <v>208</v>
      </c>
      <c r="B12" s="4" t="s">
        <v>195</v>
      </c>
      <c r="C12" s="5" t="s">
        <v>32</v>
      </c>
      <c r="D12" s="15">
        <v>1259</v>
      </c>
      <c r="E12" s="20"/>
      <c r="F12" s="20"/>
    </row>
    <row r="13" spans="1:11" ht="20.100000000000001" customHeight="1" x14ac:dyDescent="0.25">
      <c r="A13" s="4" t="s">
        <v>208</v>
      </c>
      <c r="B13" s="4" t="s">
        <v>276</v>
      </c>
      <c r="C13" s="5" t="s">
        <v>346</v>
      </c>
      <c r="D13" s="15">
        <v>19.149999999999999</v>
      </c>
      <c r="E13" s="20"/>
      <c r="F13" s="20"/>
    </row>
    <row r="14" spans="1:11" ht="20.100000000000001" customHeight="1" x14ac:dyDescent="0.25">
      <c r="A14" s="4" t="s">
        <v>208</v>
      </c>
      <c r="B14" s="4" t="s">
        <v>277</v>
      </c>
      <c r="C14" s="5" t="s">
        <v>347</v>
      </c>
      <c r="D14" s="15">
        <v>1800</v>
      </c>
      <c r="E14" s="20"/>
      <c r="F14" s="20"/>
    </row>
    <row r="15" spans="1:11" ht="20.100000000000001" customHeight="1" x14ac:dyDescent="0.25">
      <c r="A15" s="4" t="s">
        <v>208</v>
      </c>
      <c r="B15" s="4" t="s">
        <v>278</v>
      </c>
      <c r="C15" s="5" t="s">
        <v>32</v>
      </c>
      <c r="D15" s="15">
        <v>297.10000000000002</v>
      </c>
      <c r="E15" s="20"/>
      <c r="F15" s="20"/>
    </row>
    <row r="16" spans="1:11" ht="20.100000000000001" customHeight="1" x14ac:dyDescent="0.25">
      <c r="A16" s="4" t="s">
        <v>208</v>
      </c>
      <c r="B16" s="4" t="s">
        <v>279</v>
      </c>
      <c r="C16" s="5" t="s">
        <v>32</v>
      </c>
      <c r="D16" s="15">
        <v>770</v>
      </c>
      <c r="E16" s="20"/>
      <c r="F16" s="20"/>
    </row>
    <row r="17" spans="1:6" ht="20.100000000000001" customHeight="1" x14ac:dyDescent="0.25">
      <c r="A17" s="4" t="s">
        <v>208</v>
      </c>
      <c r="B17" s="4" t="s">
        <v>117</v>
      </c>
      <c r="C17" s="10" t="s">
        <v>32</v>
      </c>
      <c r="D17" s="15">
        <v>1454.65</v>
      </c>
      <c r="E17" s="20"/>
      <c r="F17" s="20"/>
    </row>
    <row r="18" spans="1:6" ht="20.100000000000001" customHeight="1" x14ac:dyDescent="0.25">
      <c r="A18" s="4" t="s">
        <v>208</v>
      </c>
      <c r="B18" s="4" t="s">
        <v>62</v>
      </c>
      <c r="C18" s="5" t="s">
        <v>320</v>
      </c>
      <c r="D18" s="15">
        <v>25200</v>
      </c>
      <c r="E18" s="20"/>
      <c r="F18" s="20"/>
    </row>
    <row r="19" spans="1:6" ht="20.100000000000001" customHeight="1" x14ac:dyDescent="0.25">
      <c r="A19" s="4" t="s">
        <v>208</v>
      </c>
      <c r="B19" s="4" t="s">
        <v>280</v>
      </c>
      <c r="C19" s="5" t="s">
        <v>348</v>
      </c>
      <c r="D19" s="15">
        <v>23233.5</v>
      </c>
      <c r="E19" s="20"/>
      <c r="F19" s="20"/>
    </row>
    <row r="20" spans="1:6" ht="20.100000000000001" customHeight="1" x14ac:dyDescent="0.25">
      <c r="A20" s="4" t="s">
        <v>208</v>
      </c>
      <c r="B20" s="4" t="s">
        <v>114</v>
      </c>
      <c r="C20" s="5" t="s">
        <v>115</v>
      </c>
      <c r="D20" s="15">
        <v>1850</v>
      </c>
      <c r="E20" s="20"/>
      <c r="F20" s="20"/>
    </row>
    <row r="21" spans="1:6" ht="20.100000000000001" customHeight="1" x14ac:dyDescent="0.25">
      <c r="A21" s="4" t="s">
        <v>208</v>
      </c>
      <c r="B21" s="4" t="s">
        <v>281</v>
      </c>
      <c r="C21" s="5" t="s">
        <v>32</v>
      </c>
      <c r="D21" s="15">
        <v>553.1</v>
      </c>
      <c r="E21" s="20"/>
      <c r="F21" s="20"/>
    </row>
    <row r="22" spans="1:6" ht="20.100000000000001" customHeight="1" x14ac:dyDescent="0.25">
      <c r="A22" s="4" t="s">
        <v>208</v>
      </c>
      <c r="B22" s="4" t="s">
        <v>282</v>
      </c>
      <c r="C22" s="5" t="s">
        <v>32</v>
      </c>
      <c r="D22" s="15">
        <v>3960.5</v>
      </c>
      <c r="E22" s="20"/>
      <c r="F22" s="20"/>
    </row>
    <row r="23" spans="1:6" ht="20.100000000000001" customHeight="1" x14ac:dyDescent="0.25">
      <c r="A23" s="4" t="s">
        <v>208</v>
      </c>
      <c r="B23" s="4" t="s">
        <v>121</v>
      </c>
      <c r="C23" s="5" t="s">
        <v>32</v>
      </c>
      <c r="D23" s="15">
        <v>881.83</v>
      </c>
      <c r="E23" s="20"/>
      <c r="F23" s="20"/>
    </row>
    <row r="24" spans="1:6" ht="20.100000000000001" customHeight="1" x14ac:dyDescent="0.25">
      <c r="A24" s="4" t="s">
        <v>208</v>
      </c>
      <c r="B24" s="4" t="s">
        <v>124</v>
      </c>
      <c r="C24" s="5" t="s">
        <v>32</v>
      </c>
      <c r="D24" s="15">
        <v>1443.5</v>
      </c>
      <c r="E24" s="20"/>
      <c r="F24" s="20"/>
    </row>
    <row r="25" spans="1:6" ht="20.100000000000001" customHeight="1" x14ac:dyDescent="0.25">
      <c r="A25" s="4" t="s">
        <v>208</v>
      </c>
      <c r="B25" s="4" t="s">
        <v>349</v>
      </c>
      <c r="C25" s="5" t="s">
        <v>32</v>
      </c>
      <c r="D25" s="15">
        <v>372.5</v>
      </c>
      <c r="E25" s="20"/>
      <c r="F25" s="20"/>
    </row>
    <row r="26" spans="1:6" ht="20.100000000000001" customHeight="1" x14ac:dyDescent="0.25">
      <c r="A26" s="4" t="s">
        <v>208</v>
      </c>
      <c r="B26" s="4" t="s">
        <v>283</v>
      </c>
      <c r="C26" s="5" t="s">
        <v>350</v>
      </c>
      <c r="D26" s="15">
        <v>225.21</v>
      </c>
      <c r="E26" s="20"/>
      <c r="F26" s="20"/>
    </row>
    <row r="27" spans="1:6" ht="20.100000000000001" customHeight="1" x14ac:dyDescent="0.25">
      <c r="A27" s="4" t="s">
        <v>208</v>
      </c>
      <c r="B27" s="4" t="s">
        <v>284</v>
      </c>
      <c r="C27" s="5" t="s">
        <v>351</v>
      </c>
      <c r="D27" s="15">
        <v>4645.46</v>
      </c>
      <c r="E27" s="20"/>
      <c r="F27" s="20"/>
    </row>
    <row r="28" spans="1:6" ht="20.100000000000001" customHeight="1" x14ac:dyDescent="0.25">
      <c r="A28" s="4" t="s">
        <v>208</v>
      </c>
      <c r="B28" s="4" t="s">
        <v>285</v>
      </c>
      <c r="C28" s="5" t="s">
        <v>32</v>
      </c>
      <c r="D28" s="15">
        <v>262.56</v>
      </c>
      <c r="E28" s="20"/>
      <c r="F28" s="20"/>
    </row>
    <row r="29" spans="1:6" ht="20.100000000000001" customHeight="1" x14ac:dyDescent="0.25">
      <c r="A29" s="4" t="s">
        <v>208</v>
      </c>
      <c r="B29" s="4" t="s">
        <v>286</v>
      </c>
      <c r="C29" s="5" t="s">
        <v>74</v>
      </c>
      <c r="D29" s="15">
        <v>927.42</v>
      </c>
      <c r="E29" s="20"/>
      <c r="F29" s="20"/>
    </row>
    <row r="30" spans="1:6" ht="20.100000000000001" customHeight="1" x14ac:dyDescent="0.25">
      <c r="A30" s="4" t="s">
        <v>208</v>
      </c>
      <c r="B30" s="4" t="s">
        <v>128</v>
      </c>
      <c r="C30" s="5" t="s">
        <v>32</v>
      </c>
      <c r="D30" s="15">
        <v>956.82</v>
      </c>
      <c r="E30" s="20"/>
      <c r="F30" s="20"/>
    </row>
    <row r="31" spans="1:6" ht="20.100000000000001" customHeight="1" x14ac:dyDescent="0.25">
      <c r="A31" s="4" t="s">
        <v>208</v>
      </c>
      <c r="B31" s="4" t="s">
        <v>352</v>
      </c>
      <c r="C31" s="5" t="s">
        <v>32</v>
      </c>
      <c r="D31" s="15">
        <v>211.07</v>
      </c>
      <c r="E31" s="20"/>
      <c r="F31" s="20"/>
    </row>
    <row r="32" spans="1:6" ht="20.100000000000001" customHeight="1" x14ac:dyDescent="0.25">
      <c r="A32" s="4" t="s">
        <v>208</v>
      </c>
      <c r="B32" s="4" t="s">
        <v>287</v>
      </c>
      <c r="C32" s="5" t="s">
        <v>320</v>
      </c>
      <c r="D32" s="15">
        <v>7400</v>
      </c>
      <c r="E32" s="20"/>
      <c r="F32" s="20"/>
    </row>
    <row r="33" spans="1:6" ht="20.100000000000001" customHeight="1" x14ac:dyDescent="0.25">
      <c r="A33" s="4" t="s">
        <v>208</v>
      </c>
      <c r="B33" s="4" t="s">
        <v>137</v>
      </c>
      <c r="C33" s="5" t="s">
        <v>353</v>
      </c>
      <c r="D33" s="15">
        <f>1500+1574.67</f>
        <v>3074.67</v>
      </c>
      <c r="E33" s="20"/>
      <c r="F33" s="20"/>
    </row>
    <row r="34" spans="1:6" ht="20.100000000000001" customHeight="1" x14ac:dyDescent="0.25">
      <c r="A34" s="4" t="s">
        <v>208</v>
      </c>
      <c r="B34" s="4" t="s">
        <v>5</v>
      </c>
      <c r="C34" s="5" t="s">
        <v>20</v>
      </c>
      <c r="D34" s="15">
        <v>6487.93</v>
      </c>
      <c r="E34" s="20"/>
      <c r="F34" s="20"/>
    </row>
    <row r="35" spans="1:6" ht="20.100000000000001" customHeight="1" x14ac:dyDescent="0.25">
      <c r="A35" s="4" t="s">
        <v>208</v>
      </c>
      <c r="B35" s="4" t="s">
        <v>288</v>
      </c>
      <c r="C35" s="5" t="s">
        <v>48</v>
      </c>
      <c r="D35" s="15">
        <v>12291.2</v>
      </c>
      <c r="E35" s="20"/>
      <c r="F35" s="20"/>
    </row>
    <row r="36" spans="1:6" ht="20.100000000000001" customHeight="1" x14ac:dyDescent="0.25">
      <c r="A36" s="4" t="s">
        <v>208</v>
      </c>
      <c r="B36" s="4" t="s">
        <v>5</v>
      </c>
      <c r="C36" s="5" t="s">
        <v>20</v>
      </c>
      <c r="D36" s="15">
        <f>1970.58+506.06+103.95+1560.86</f>
        <v>4141.45</v>
      </c>
      <c r="E36" s="20"/>
      <c r="F36" s="20"/>
    </row>
    <row r="37" spans="1:6" ht="20.100000000000001" customHeight="1" x14ac:dyDescent="0.25">
      <c r="A37" s="4" t="s">
        <v>208</v>
      </c>
      <c r="B37" s="4" t="s">
        <v>289</v>
      </c>
      <c r="C37" s="5" t="s">
        <v>32</v>
      </c>
      <c r="D37" s="15">
        <v>571.1</v>
      </c>
      <c r="E37" s="20"/>
      <c r="F37" s="20"/>
    </row>
    <row r="38" spans="1:6" ht="20.100000000000001" customHeight="1" x14ac:dyDescent="0.25">
      <c r="A38" s="4" t="s">
        <v>208</v>
      </c>
      <c r="B38" s="4" t="s">
        <v>163</v>
      </c>
      <c r="C38" s="5" t="s">
        <v>354</v>
      </c>
      <c r="D38" s="15">
        <v>10174</v>
      </c>
      <c r="E38" s="20"/>
      <c r="F38" s="20"/>
    </row>
    <row r="39" spans="1:6" ht="20.100000000000001" customHeight="1" x14ac:dyDescent="0.25">
      <c r="A39" s="4" t="s">
        <v>208</v>
      </c>
      <c r="B39" s="4" t="s">
        <v>290</v>
      </c>
      <c r="C39" s="5" t="s">
        <v>34</v>
      </c>
      <c r="D39" s="15">
        <v>1404.4</v>
      </c>
      <c r="E39" s="20"/>
      <c r="F39" s="20"/>
    </row>
    <row r="40" spans="1:6" ht="20.100000000000001" customHeight="1" x14ac:dyDescent="0.25">
      <c r="A40" s="4" t="s">
        <v>208</v>
      </c>
      <c r="B40" s="4" t="s">
        <v>291</v>
      </c>
      <c r="C40" s="5" t="s">
        <v>34</v>
      </c>
      <c r="D40" s="15">
        <v>1216.9100000000001</v>
      </c>
      <c r="E40" s="20"/>
      <c r="F40" s="20"/>
    </row>
    <row r="41" spans="1:6" ht="20.100000000000001" customHeight="1" x14ac:dyDescent="0.25">
      <c r="A41" s="4" t="s">
        <v>208</v>
      </c>
      <c r="B41" s="4" t="s">
        <v>94</v>
      </c>
      <c r="C41" s="10" t="s">
        <v>95</v>
      </c>
      <c r="D41" s="15">
        <v>19221.97</v>
      </c>
      <c r="E41" s="20"/>
      <c r="F41" s="20"/>
    </row>
    <row r="42" spans="1:6" ht="20.100000000000001" customHeight="1" x14ac:dyDescent="0.25">
      <c r="A42" s="4" t="s">
        <v>208</v>
      </c>
      <c r="B42" s="4" t="s">
        <v>143</v>
      </c>
      <c r="C42" s="5" t="s">
        <v>358</v>
      </c>
      <c r="D42" s="15">
        <v>1117.9000000000001</v>
      </c>
      <c r="E42" s="20"/>
      <c r="F42" s="20"/>
    </row>
    <row r="43" spans="1:6" ht="20.100000000000001" customHeight="1" x14ac:dyDescent="0.25">
      <c r="A43" s="4" t="s">
        <v>208</v>
      </c>
      <c r="B43" s="4" t="s">
        <v>157</v>
      </c>
      <c r="C43" s="5" t="s">
        <v>355</v>
      </c>
      <c r="D43" s="15">
        <v>17263.669999999998</v>
      </c>
      <c r="E43" s="20"/>
      <c r="F43" s="20"/>
    </row>
    <row r="44" spans="1:6" ht="20.100000000000001" customHeight="1" x14ac:dyDescent="0.25">
      <c r="A44" s="4" t="s">
        <v>208</v>
      </c>
      <c r="B44" s="4" t="s">
        <v>292</v>
      </c>
      <c r="C44" s="5" t="s">
        <v>197</v>
      </c>
      <c r="D44" s="15">
        <v>7400</v>
      </c>
      <c r="E44" s="20"/>
      <c r="F44" s="20"/>
    </row>
    <row r="45" spans="1:6" ht="20.100000000000001" customHeight="1" x14ac:dyDescent="0.25">
      <c r="A45" s="4" t="s">
        <v>208</v>
      </c>
      <c r="B45" s="4" t="s">
        <v>293</v>
      </c>
      <c r="C45" s="5" t="s">
        <v>356</v>
      </c>
      <c r="D45" s="15">
        <v>109.5</v>
      </c>
      <c r="E45" s="20"/>
      <c r="F45" s="20"/>
    </row>
    <row r="46" spans="1:6" ht="20.100000000000001" customHeight="1" x14ac:dyDescent="0.25">
      <c r="A46" s="4" t="s">
        <v>208</v>
      </c>
      <c r="B46" s="4" t="s">
        <v>294</v>
      </c>
      <c r="C46" s="5" t="s">
        <v>357</v>
      </c>
      <c r="D46" s="15">
        <v>150</v>
      </c>
      <c r="E46" s="20"/>
      <c r="F46" s="20"/>
    </row>
    <row r="47" spans="1:6" ht="20.100000000000001" customHeight="1" x14ac:dyDescent="0.25">
      <c r="A47" s="4" t="s">
        <v>208</v>
      </c>
      <c r="B47" s="4" t="s">
        <v>33</v>
      </c>
      <c r="C47" s="5" t="s">
        <v>34</v>
      </c>
      <c r="D47" s="15">
        <v>428.7</v>
      </c>
      <c r="E47" s="20"/>
      <c r="F47" s="20"/>
    </row>
    <row r="48" spans="1:6" ht="20.100000000000001" customHeight="1" x14ac:dyDescent="0.25">
      <c r="A48" s="4" t="s">
        <v>222</v>
      </c>
      <c r="B48" s="4" t="s">
        <v>156</v>
      </c>
      <c r="C48" s="5" t="s">
        <v>317</v>
      </c>
      <c r="D48" s="15">
        <v>24.9</v>
      </c>
      <c r="E48" s="20"/>
      <c r="F48" s="20"/>
    </row>
    <row r="49" spans="1:6" ht="20.100000000000001" customHeight="1" x14ac:dyDescent="0.25">
      <c r="A49" s="4" t="s">
        <v>221</v>
      </c>
      <c r="B49" s="4" t="s">
        <v>269</v>
      </c>
      <c r="C49" s="5" t="s">
        <v>32</v>
      </c>
      <c r="D49" s="15">
        <v>1550.03</v>
      </c>
      <c r="E49" s="20"/>
      <c r="F49" s="20"/>
    </row>
    <row r="50" spans="1:6" ht="20.100000000000001" customHeight="1" x14ac:dyDescent="0.25">
      <c r="A50" s="4" t="s">
        <v>221</v>
      </c>
      <c r="B50" s="4" t="s">
        <v>184</v>
      </c>
      <c r="C50" s="5" t="s">
        <v>185</v>
      </c>
      <c r="D50" s="15">
        <v>108</v>
      </c>
      <c r="E50" s="20"/>
      <c r="F50" s="20"/>
    </row>
    <row r="51" spans="1:6" ht="20.100000000000001" customHeight="1" x14ac:dyDescent="0.25">
      <c r="A51" s="4" t="s">
        <v>221</v>
      </c>
      <c r="B51" s="4" t="s">
        <v>270</v>
      </c>
      <c r="C51" s="5" t="s">
        <v>341</v>
      </c>
      <c r="D51" s="15">
        <v>3675</v>
      </c>
      <c r="E51" s="20"/>
      <c r="F51" s="20"/>
    </row>
    <row r="52" spans="1:6" ht="20.100000000000001" customHeight="1" x14ac:dyDescent="0.25">
      <c r="A52" s="4" t="s">
        <v>221</v>
      </c>
      <c r="B52" s="4" t="s">
        <v>168</v>
      </c>
      <c r="C52" s="12" t="s">
        <v>340</v>
      </c>
      <c r="D52" s="15">
        <v>1070</v>
      </c>
      <c r="E52" s="20"/>
      <c r="F52" s="20"/>
    </row>
    <row r="53" spans="1:6" ht="20.100000000000001" customHeight="1" x14ac:dyDescent="0.25">
      <c r="A53" s="4" t="s">
        <v>221</v>
      </c>
      <c r="B53" s="4" t="s">
        <v>5</v>
      </c>
      <c r="C53" s="10" t="s">
        <v>171</v>
      </c>
      <c r="D53" s="15">
        <f>479.93+26.42+128.02</f>
        <v>634.37</v>
      </c>
      <c r="E53" s="20"/>
      <c r="F53" s="20"/>
    </row>
    <row r="54" spans="1:6" ht="20.100000000000001" customHeight="1" x14ac:dyDescent="0.25">
      <c r="A54" s="4" t="s">
        <v>221</v>
      </c>
      <c r="B54" s="4" t="s">
        <v>5</v>
      </c>
      <c r="C54" s="5" t="s">
        <v>170</v>
      </c>
      <c r="D54" s="15">
        <f>460+318+260+356+182+91.6+91.6+350</f>
        <v>2109.1999999999998</v>
      </c>
      <c r="E54" s="20"/>
      <c r="F54" s="20"/>
    </row>
    <row r="55" spans="1:6" ht="20.100000000000001" customHeight="1" x14ac:dyDescent="0.25">
      <c r="A55" s="4" t="s">
        <v>221</v>
      </c>
      <c r="B55" s="4" t="s">
        <v>159</v>
      </c>
      <c r="C55" s="10" t="s">
        <v>160</v>
      </c>
      <c r="D55" s="15">
        <v>363</v>
      </c>
      <c r="E55" s="20"/>
      <c r="F55" s="20"/>
    </row>
    <row r="56" spans="1:6" ht="20.100000000000001" customHeight="1" x14ac:dyDescent="0.25">
      <c r="A56" s="4" t="s">
        <v>221</v>
      </c>
      <c r="B56" s="4" t="s">
        <v>198</v>
      </c>
      <c r="C56" s="10" t="s">
        <v>199</v>
      </c>
      <c r="D56" s="15">
        <v>3025</v>
      </c>
      <c r="E56" s="20"/>
      <c r="F56" s="20"/>
    </row>
    <row r="57" spans="1:6" ht="20.100000000000001" customHeight="1" x14ac:dyDescent="0.25">
      <c r="A57" s="4" t="s">
        <v>221</v>
      </c>
      <c r="B57" s="4" t="s">
        <v>109</v>
      </c>
      <c r="C57" s="10" t="s">
        <v>342</v>
      </c>
      <c r="D57" s="15">
        <v>980</v>
      </c>
      <c r="E57" s="20"/>
      <c r="F57" s="20"/>
    </row>
    <row r="58" spans="1:6" ht="20.100000000000001" customHeight="1" x14ac:dyDescent="0.25">
      <c r="A58" s="4" t="s">
        <v>221</v>
      </c>
      <c r="B58" s="4" t="s">
        <v>177</v>
      </c>
      <c r="C58" s="5" t="s">
        <v>308</v>
      </c>
      <c r="D58" s="15">
        <v>8845.9599999999991</v>
      </c>
      <c r="E58" s="20"/>
      <c r="F58" s="20"/>
    </row>
    <row r="59" spans="1:6" ht="20.100000000000001" customHeight="1" x14ac:dyDescent="0.25">
      <c r="A59" s="4" t="s">
        <v>221</v>
      </c>
      <c r="B59" s="4" t="s">
        <v>271</v>
      </c>
      <c r="C59" s="5" t="s">
        <v>343</v>
      </c>
      <c r="D59" s="15">
        <v>6325</v>
      </c>
      <c r="E59" s="20"/>
      <c r="F59" s="20"/>
    </row>
    <row r="60" spans="1:6" ht="20.100000000000001" customHeight="1" x14ac:dyDescent="0.25">
      <c r="A60" s="4" t="s">
        <v>221</v>
      </c>
      <c r="B60" s="4" t="s">
        <v>178</v>
      </c>
      <c r="C60" s="5" t="s">
        <v>179</v>
      </c>
      <c r="D60" s="15">
        <v>54696.83</v>
      </c>
      <c r="E60" s="20"/>
      <c r="F60" s="20"/>
    </row>
    <row r="61" spans="1:6" ht="20.100000000000001" customHeight="1" x14ac:dyDescent="0.25">
      <c r="A61" s="4" t="s">
        <v>221</v>
      </c>
      <c r="B61" s="4" t="s">
        <v>43</v>
      </c>
      <c r="C61" s="5" t="s">
        <v>318</v>
      </c>
      <c r="D61" s="15">
        <v>4803</v>
      </c>
      <c r="E61" s="20"/>
      <c r="F61" s="20"/>
    </row>
    <row r="62" spans="1:6" ht="20.100000000000001" customHeight="1" x14ac:dyDescent="0.25">
      <c r="A62" s="4" t="s">
        <v>221</v>
      </c>
      <c r="B62" s="4" t="s">
        <v>344</v>
      </c>
      <c r="C62" s="5" t="s">
        <v>345</v>
      </c>
      <c r="D62" s="15">
        <v>26740.04</v>
      </c>
      <c r="E62" s="20"/>
      <c r="F62" s="20"/>
    </row>
    <row r="63" spans="1:6" ht="20.100000000000001" customHeight="1" x14ac:dyDescent="0.25">
      <c r="A63" s="4" t="s">
        <v>221</v>
      </c>
      <c r="B63" s="4" t="s">
        <v>120</v>
      </c>
      <c r="C63" s="10" t="s">
        <v>32</v>
      </c>
      <c r="D63" s="15">
        <v>62.5</v>
      </c>
      <c r="E63" s="20"/>
      <c r="F63" s="20"/>
    </row>
    <row r="64" spans="1:6" ht="20.100000000000001" customHeight="1" x14ac:dyDescent="0.25">
      <c r="A64" s="4" t="s">
        <v>221</v>
      </c>
      <c r="B64" s="4" t="s">
        <v>272</v>
      </c>
      <c r="C64" s="5" t="s">
        <v>32</v>
      </c>
      <c r="D64" s="15">
        <v>614.74</v>
      </c>
      <c r="E64" s="20"/>
      <c r="F64" s="20"/>
    </row>
    <row r="65" spans="1:6" ht="20.100000000000001" customHeight="1" x14ac:dyDescent="0.25">
      <c r="A65" s="4" t="s">
        <v>221</v>
      </c>
      <c r="B65" s="4" t="s">
        <v>230</v>
      </c>
      <c r="C65" s="5" t="s">
        <v>164</v>
      </c>
      <c r="D65" s="15">
        <v>15867.48</v>
      </c>
      <c r="E65" s="20"/>
      <c r="F65" s="20"/>
    </row>
    <row r="66" spans="1:6" ht="20.100000000000001" customHeight="1" x14ac:dyDescent="0.25">
      <c r="A66" s="4" t="s">
        <v>221</v>
      </c>
      <c r="B66" s="4" t="s">
        <v>5</v>
      </c>
      <c r="C66" s="5" t="s">
        <v>6</v>
      </c>
      <c r="D66" s="15">
        <v>1258.3499999999999</v>
      </c>
      <c r="E66" s="20"/>
      <c r="F66" s="20"/>
    </row>
    <row r="67" spans="1:6" ht="20.100000000000001" customHeight="1" x14ac:dyDescent="0.25">
      <c r="A67" s="4" t="s">
        <v>221</v>
      </c>
      <c r="B67" s="4" t="s">
        <v>268</v>
      </c>
      <c r="C67" s="5" t="s">
        <v>339</v>
      </c>
      <c r="D67" s="15">
        <v>79.459999999999994</v>
      </c>
      <c r="E67" s="20"/>
      <c r="F67" s="20"/>
    </row>
    <row r="68" spans="1:6" ht="20.100000000000001" customHeight="1" x14ac:dyDescent="0.25">
      <c r="A68" s="4" t="s">
        <v>220</v>
      </c>
      <c r="B68" s="4" t="s">
        <v>268</v>
      </c>
      <c r="C68" s="5" t="s">
        <v>339</v>
      </c>
      <c r="D68" s="15">
        <v>1626.17</v>
      </c>
      <c r="E68" s="20"/>
      <c r="F68" s="20"/>
    </row>
    <row r="69" spans="1:6" ht="20.100000000000001" customHeight="1" x14ac:dyDescent="0.25">
      <c r="A69" s="4" t="s">
        <v>220</v>
      </c>
      <c r="B69" s="4" t="s">
        <v>156</v>
      </c>
      <c r="C69" s="5" t="s">
        <v>317</v>
      </c>
      <c r="D69" s="15">
        <v>162.58000000000001</v>
      </c>
      <c r="E69" s="20"/>
      <c r="F69" s="20"/>
    </row>
    <row r="70" spans="1:6" ht="20.100000000000001" customHeight="1" x14ac:dyDescent="0.25">
      <c r="A70" s="4" t="s">
        <v>209</v>
      </c>
      <c r="B70" s="4" t="s">
        <v>210</v>
      </c>
      <c r="C70" s="5" t="s">
        <v>211</v>
      </c>
      <c r="D70" s="15">
        <v>202.43</v>
      </c>
      <c r="E70" s="20"/>
      <c r="F70" s="20"/>
    </row>
    <row r="71" spans="1:6" ht="20.100000000000001" customHeight="1" x14ac:dyDescent="0.25">
      <c r="A71" s="4" t="s">
        <v>209</v>
      </c>
      <c r="B71" s="4" t="s">
        <v>17</v>
      </c>
      <c r="C71" s="5" t="s">
        <v>18</v>
      </c>
      <c r="D71" s="15">
        <v>105.9</v>
      </c>
      <c r="E71" s="20"/>
      <c r="F71" s="20"/>
    </row>
    <row r="72" spans="1:6" ht="20.100000000000001" customHeight="1" x14ac:dyDescent="0.25">
      <c r="A72" s="4" t="s">
        <v>219</v>
      </c>
      <c r="B72" s="4" t="s">
        <v>84</v>
      </c>
      <c r="C72" s="5" t="s">
        <v>336</v>
      </c>
      <c r="D72" s="15">
        <v>2853.75</v>
      </c>
      <c r="E72" s="20"/>
      <c r="F72" s="20"/>
    </row>
    <row r="73" spans="1:6" ht="20.100000000000001" customHeight="1" x14ac:dyDescent="0.25">
      <c r="A73" s="4" t="s">
        <v>219</v>
      </c>
      <c r="B73" s="4" t="s">
        <v>156</v>
      </c>
      <c r="C73" s="5" t="s">
        <v>317</v>
      </c>
      <c r="D73" s="15">
        <v>32.86</v>
      </c>
      <c r="E73" s="20"/>
      <c r="F73" s="20"/>
    </row>
    <row r="74" spans="1:6" ht="20.100000000000001" customHeight="1" x14ac:dyDescent="0.25">
      <c r="A74" s="4" t="s">
        <v>218</v>
      </c>
      <c r="B74" s="4" t="s">
        <v>267</v>
      </c>
      <c r="C74" s="5" t="s">
        <v>338</v>
      </c>
      <c r="D74" s="15">
        <v>7.47</v>
      </c>
      <c r="E74" s="20"/>
      <c r="F74" s="20"/>
    </row>
    <row r="75" spans="1:6" ht="20.100000000000001" customHeight="1" x14ac:dyDescent="0.25">
      <c r="A75" s="4" t="s">
        <v>218</v>
      </c>
      <c r="B75" s="4" t="s">
        <v>156</v>
      </c>
      <c r="C75" s="5" t="s">
        <v>317</v>
      </c>
      <c r="D75" s="15">
        <v>64.69</v>
      </c>
      <c r="E75" s="20"/>
      <c r="F75" s="20"/>
    </row>
    <row r="76" spans="1:6" ht="20.100000000000001" customHeight="1" x14ac:dyDescent="0.25">
      <c r="A76" s="4" t="s">
        <v>217</v>
      </c>
      <c r="B76" s="4" t="s">
        <v>266</v>
      </c>
      <c r="C76" s="5" t="s">
        <v>338</v>
      </c>
      <c r="D76" s="15">
        <v>267</v>
      </c>
      <c r="E76" s="20"/>
      <c r="F76" s="20"/>
    </row>
    <row r="77" spans="1:6" ht="20.100000000000001" customHeight="1" x14ac:dyDescent="0.25">
      <c r="A77" s="4" t="s">
        <v>217</v>
      </c>
      <c r="B77" s="4" t="s">
        <v>98</v>
      </c>
      <c r="C77" s="10" t="s">
        <v>337</v>
      </c>
      <c r="D77" s="15">
        <v>186659.23</v>
      </c>
      <c r="E77" s="20"/>
      <c r="F77" s="20"/>
    </row>
    <row r="78" spans="1:6" ht="20.100000000000001" customHeight="1" x14ac:dyDescent="0.25">
      <c r="A78" s="4" t="s">
        <v>216</v>
      </c>
      <c r="B78" s="4" t="s">
        <v>84</v>
      </c>
      <c r="C78" s="5" t="s">
        <v>336</v>
      </c>
      <c r="D78" s="15">
        <v>55069.4</v>
      </c>
      <c r="E78" s="20"/>
      <c r="F78" s="20"/>
    </row>
    <row r="79" spans="1:6" ht="20.100000000000001" customHeight="1" x14ac:dyDescent="0.25">
      <c r="A79" s="4" t="s">
        <v>216</v>
      </c>
      <c r="B79" s="4" t="s">
        <v>156</v>
      </c>
      <c r="C79" s="5" t="s">
        <v>317</v>
      </c>
      <c r="D79" s="15">
        <v>61.23</v>
      </c>
      <c r="E79" s="20"/>
      <c r="F79" s="20"/>
    </row>
    <row r="80" spans="1:6" ht="20.100000000000001" customHeight="1" x14ac:dyDescent="0.25">
      <c r="A80" s="4" t="s">
        <v>215</v>
      </c>
      <c r="B80" s="4" t="s">
        <v>265</v>
      </c>
      <c r="C80" s="5" t="s">
        <v>335</v>
      </c>
      <c r="D80" s="15">
        <v>398.31</v>
      </c>
      <c r="E80" s="20"/>
      <c r="F80" s="20"/>
    </row>
    <row r="81" spans="1:6" ht="20.100000000000001" customHeight="1" x14ac:dyDescent="0.25">
      <c r="A81" s="4" t="s">
        <v>214</v>
      </c>
      <c r="B81" s="4" t="s">
        <v>156</v>
      </c>
      <c r="C81" s="5" t="s">
        <v>317</v>
      </c>
      <c r="D81" s="15">
        <v>31.75</v>
      </c>
      <c r="E81" s="20"/>
      <c r="F81" s="20"/>
    </row>
    <row r="82" spans="1:6" ht="20.100000000000001" customHeight="1" x14ac:dyDescent="0.25">
      <c r="A82" s="4" t="s">
        <v>206</v>
      </c>
      <c r="B82" s="4" t="s">
        <v>5</v>
      </c>
      <c r="C82" s="19" t="s">
        <v>207</v>
      </c>
      <c r="D82" s="15">
        <v>500</v>
      </c>
      <c r="E82" s="20"/>
      <c r="F82" s="20"/>
    </row>
    <row r="83" spans="1:6" ht="20.100000000000001" customHeight="1" x14ac:dyDescent="0.25">
      <c r="A83" s="4" t="s">
        <v>206</v>
      </c>
      <c r="B83" s="4" t="s">
        <v>238</v>
      </c>
      <c r="C83" s="5" t="s">
        <v>32</v>
      </c>
      <c r="D83" s="15">
        <v>347.52</v>
      </c>
      <c r="E83" s="20"/>
      <c r="F83" s="20"/>
    </row>
    <row r="84" spans="1:6" ht="20.100000000000001" customHeight="1" x14ac:dyDescent="0.25">
      <c r="A84" s="4" t="s">
        <v>206</v>
      </c>
      <c r="B84" s="4" t="s">
        <v>239</v>
      </c>
      <c r="C84" s="5" t="s">
        <v>32</v>
      </c>
      <c r="D84" s="15">
        <v>966.25</v>
      </c>
      <c r="E84" s="20"/>
      <c r="F84" s="20"/>
    </row>
    <row r="85" spans="1:6" ht="20.100000000000001" customHeight="1" x14ac:dyDescent="0.25">
      <c r="A85" s="4" t="s">
        <v>206</v>
      </c>
      <c r="B85" s="4" t="s">
        <v>240</v>
      </c>
      <c r="C85" s="5" t="s">
        <v>318</v>
      </c>
      <c r="D85" s="15">
        <v>1692.8</v>
      </c>
      <c r="E85" s="20"/>
      <c r="F85" s="20"/>
    </row>
    <row r="86" spans="1:6" ht="20.100000000000001" customHeight="1" x14ac:dyDescent="0.25">
      <c r="A86" s="4" t="s">
        <v>206</v>
      </c>
      <c r="B86" s="4" t="s">
        <v>241</v>
      </c>
      <c r="C86" s="5" t="s">
        <v>319</v>
      </c>
      <c r="D86" s="15">
        <v>10507</v>
      </c>
      <c r="E86" s="20"/>
      <c r="F86" s="20"/>
    </row>
    <row r="87" spans="1:6" ht="20.100000000000001" customHeight="1" x14ac:dyDescent="0.25">
      <c r="A87" s="4" t="s">
        <v>206</v>
      </c>
      <c r="B87" s="4" t="s">
        <v>242</v>
      </c>
      <c r="C87" s="5" t="s">
        <v>320</v>
      </c>
      <c r="D87" s="15">
        <v>33600</v>
      </c>
      <c r="E87" s="20"/>
      <c r="F87" s="20"/>
    </row>
    <row r="88" spans="1:6" ht="20.100000000000001" customHeight="1" x14ac:dyDescent="0.25">
      <c r="A88" s="4" t="s">
        <v>206</v>
      </c>
      <c r="B88" s="4" t="s">
        <v>243</v>
      </c>
      <c r="C88" s="5" t="s">
        <v>32</v>
      </c>
      <c r="D88" s="15">
        <v>196</v>
      </c>
      <c r="E88" s="20"/>
      <c r="F88" s="20"/>
    </row>
    <row r="89" spans="1:6" ht="20.100000000000001" customHeight="1" x14ac:dyDescent="0.25">
      <c r="A89" s="4" t="s">
        <v>206</v>
      </c>
      <c r="B89" s="4" t="s">
        <v>67</v>
      </c>
      <c r="C89" s="5" t="s">
        <v>321</v>
      </c>
      <c r="D89" s="15">
        <v>2950</v>
      </c>
      <c r="E89" s="20"/>
      <c r="F89" s="20"/>
    </row>
    <row r="90" spans="1:6" ht="20.100000000000001" customHeight="1" x14ac:dyDescent="0.25">
      <c r="A90" s="4" t="s">
        <v>206</v>
      </c>
      <c r="B90" s="4" t="s">
        <v>244</v>
      </c>
      <c r="C90" s="5" t="s">
        <v>322</v>
      </c>
      <c r="D90" s="15">
        <v>59609.1</v>
      </c>
      <c r="E90" s="20"/>
      <c r="F90" s="20"/>
    </row>
    <row r="91" spans="1:6" ht="20.100000000000001" customHeight="1" x14ac:dyDescent="0.25">
      <c r="A91" s="4" t="s">
        <v>206</v>
      </c>
      <c r="B91" s="4" t="s">
        <v>324</v>
      </c>
      <c r="C91" s="5" t="s">
        <v>323</v>
      </c>
      <c r="D91" s="15">
        <v>600</v>
      </c>
      <c r="E91" s="20"/>
      <c r="F91" s="20"/>
    </row>
    <row r="92" spans="1:6" ht="20.100000000000001" customHeight="1" x14ac:dyDescent="0.25">
      <c r="A92" s="4" t="s">
        <v>206</v>
      </c>
      <c r="B92" s="4" t="s">
        <v>245</v>
      </c>
      <c r="C92" s="5" t="s">
        <v>32</v>
      </c>
      <c r="D92" s="15">
        <v>2368.88</v>
      </c>
      <c r="E92" s="20"/>
      <c r="F92" s="20"/>
    </row>
    <row r="93" spans="1:6" ht="20.100000000000001" customHeight="1" x14ac:dyDescent="0.25">
      <c r="A93" s="4" t="s">
        <v>206</v>
      </c>
      <c r="B93" s="4" t="s">
        <v>246</v>
      </c>
      <c r="C93" s="5" t="s">
        <v>32</v>
      </c>
      <c r="D93" s="15">
        <v>5209.01</v>
      </c>
      <c r="E93" s="20"/>
      <c r="F93" s="20"/>
    </row>
    <row r="94" spans="1:6" ht="20.100000000000001" customHeight="1" x14ac:dyDescent="0.25">
      <c r="A94" s="4" t="s">
        <v>206</v>
      </c>
      <c r="B94" s="4" t="s">
        <v>247</v>
      </c>
      <c r="C94" s="5" t="s">
        <v>32</v>
      </c>
      <c r="D94" s="15">
        <v>14044.15</v>
      </c>
      <c r="E94" s="20"/>
      <c r="F94" s="20"/>
    </row>
    <row r="95" spans="1:6" ht="20.100000000000001" customHeight="1" x14ac:dyDescent="0.25">
      <c r="A95" s="4" t="s">
        <v>206</v>
      </c>
      <c r="B95" s="4" t="s">
        <v>248</v>
      </c>
      <c r="C95" s="5" t="s">
        <v>32</v>
      </c>
      <c r="D95" s="15">
        <v>70</v>
      </c>
      <c r="E95" s="20"/>
      <c r="F95" s="20"/>
    </row>
    <row r="96" spans="1:6" ht="20.100000000000001" customHeight="1" x14ac:dyDescent="0.25">
      <c r="A96" s="4" t="s">
        <v>206</v>
      </c>
      <c r="B96" s="4" t="s">
        <v>121</v>
      </c>
      <c r="C96" s="5" t="s">
        <v>32</v>
      </c>
      <c r="D96" s="15">
        <v>809.81</v>
      </c>
      <c r="E96" s="20"/>
      <c r="F96" s="20"/>
    </row>
    <row r="97" spans="1:6" ht="33" customHeight="1" x14ac:dyDescent="0.25">
      <c r="A97" s="4" t="s">
        <v>206</v>
      </c>
      <c r="B97" s="4" t="s">
        <v>180</v>
      </c>
      <c r="C97" s="5" t="s">
        <v>325</v>
      </c>
      <c r="D97" s="15">
        <v>5925</v>
      </c>
      <c r="E97" s="20"/>
      <c r="F97" s="20"/>
    </row>
    <row r="98" spans="1:6" ht="20.100000000000001" customHeight="1" x14ac:dyDescent="0.25">
      <c r="A98" s="4" t="s">
        <v>206</v>
      </c>
      <c r="B98" s="4" t="s">
        <v>73</v>
      </c>
      <c r="C98" s="5" t="s">
        <v>32</v>
      </c>
      <c r="D98" s="15">
        <v>1540.51</v>
      </c>
      <c r="E98" s="20"/>
      <c r="F98" s="20"/>
    </row>
    <row r="99" spans="1:6" ht="20.100000000000001" customHeight="1" x14ac:dyDescent="0.25">
      <c r="A99" s="4" t="s">
        <v>206</v>
      </c>
      <c r="B99" s="4" t="s">
        <v>249</v>
      </c>
      <c r="C99" s="5" t="s">
        <v>32</v>
      </c>
      <c r="D99" s="15">
        <v>935</v>
      </c>
      <c r="E99" s="20"/>
      <c r="F99" s="20"/>
    </row>
    <row r="100" spans="1:6" ht="20.100000000000001" customHeight="1" x14ac:dyDescent="0.25">
      <c r="A100" s="4" t="s">
        <v>206</v>
      </c>
      <c r="B100" s="4" t="s">
        <v>73</v>
      </c>
      <c r="C100" s="5" t="s">
        <v>32</v>
      </c>
      <c r="D100" s="15">
        <v>59.04</v>
      </c>
      <c r="E100" s="20"/>
      <c r="F100" s="20"/>
    </row>
    <row r="101" spans="1:6" ht="20.100000000000001" customHeight="1" x14ac:dyDescent="0.25">
      <c r="A101" s="4" t="s">
        <v>206</v>
      </c>
      <c r="B101" s="4" t="s">
        <v>250</v>
      </c>
      <c r="C101" s="5" t="s">
        <v>32</v>
      </c>
      <c r="D101" s="15">
        <v>1402</v>
      </c>
      <c r="E101" s="20"/>
      <c r="F101" s="20"/>
    </row>
    <row r="102" spans="1:6" ht="20.100000000000001" customHeight="1" x14ac:dyDescent="0.25">
      <c r="A102" s="4" t="s">
        <v>206</v>
      </c>
      <c r="B102" s="4" t="s">
        <v>251</v>
      </c>
      <c r="C102" s="5" t="s">
        <v>32</v>
      </c>
      <c r="D102" s="15">
        <v>349.98</v>
      </c>
      <c r="E102" s="20"/>
      <c r="F102" s="20"/>
    </row>
    <row r="103" spans="1:6" ht="20.100000000000001" customHeight="1" x14ac:dyDescent="0.25">
      <c r="A103" s="4" t="s">
        <v>206</v>
      </c>
      <c r="B103" s="4" t="s">
        <v>195</v>
      </c>
      <c r="C103" s="5" t="s">
        <v>32</v>
      </c>
      <c r="D103" s="15">
        <v>1793.8</v>
      </c>
      <c r="E103" s="20"/>
      <c r="F103" s="20"/>
    </row>
    <row r="104" spans="1:6" ht="20.100000000000001" customHeight="1" x14ac:dyDescent="0.25">
      <c r="A104" s="4" t="s">
        <v>206</v>
      </c>
      <c r="B104" s="4" t="s">
        <v>252</v>
      </c>
      <c r="C104" s="5" t="s">
        <v>18</v>
      </c>
      <c r="D104" s="15">
        <v>13660.82</v>
      </c>
      <c r="E104" s="20"/>
      <c r="F104" s="20"/>
    </row>
    <row r="105" spans="1:6" ht="20.100000000000001" customHeight="1" x14ac:dyDescent="0.25">
      <c r="A105" s="4" t="s">
        <v>206</v>
      </c>
      <c r="B105" s="4" t="s">
        <v>188</v>
      </c>
      <c r="C105" s="5" t="s">
        <v>301</v>
      </c>
      <c r="D105" s="15">
        <v>370</v>
      </c>
      <c r="E105" s="20"/>
      <c r="F105" s="20"/>
    </row>
    <row r="106" spans="1:6" ht="20.100000000000001" customHeight="1" x14ac:dyDescent="0.25">
      <c r="A106" s="4" t="s">
        <v>206</v>
      </c>
      <c r="B106" s="4" t="s">
        <v>132</v>
      </c>
      <c r="C106" s="5" t="s">
        <v>326</v>
      </c>
      <c r="D106" s="15">
        <v>6831.09</v>
      </c>
      <c r="E106" s="20"/>
      <c r="F106" s="20"/>
    </row>
    <row r="107" spans="1:6" ht="20.100000000000001" customHeight="1" x14ac:dyDescent="0.25">
      <c r="A107" s="4" t="s">
        <v>206</v>
      </c>
      <c r="B107" s="4" t="s">
        <v>253</v>
      </c>
      <c r="C107" s="5" t="s">
        <v>48</v>
      </c>
      <c r="D107" s="15">
        <v>12210</v>
      </c>
      <c r="E107" s="20"/>
      <c r="F107" s="20"/>
    </row>
    <row r="108" spans="1:6" ht="20.100000000000001" customHeight="1" x14ac:dyDescent="0.25">
      <c r="A108" s="4" t="s">
        <v>206</v>
      </c>
      <c r="B108" s="4" t="s">
        <v>141</v>
      </c>
      <c r="C108" s="5" t="s">
        <v>320</v>
      </c>
      <c r="D108" s="15">
        <v>13520</v>
      </c>
      <c r="E108" s="20"/>
      <c r="F108" s="20"/>
    </row>
    <row r="109" spans="1:6" ht="20.100000000000001" customHeight="1" x14ac:dyDescent="0.25">
      <c r="A109" s="4" t="s">
        <v>206</v>
      </c>
      <c r="B109" s="4" t="s">
        <v>193</v>
      </c>
      <c r="C109" s="5" t="s">
        <v>327</v>
      </c>
      <c r="D109" s="15">
        <v>960</v>
      </c>
      <c r="E109" s="20"/>
      <c r="F109" s="20"/>
    </row>
    <row r="110" spans="1:6" ht="20.100000000000001" customHeight="1" x14ac:dyDescent="0.25">
      <c r="A110" s="4" t="s">
        <v>206</v>
      </c>
      <c r="B110" s="4" t="s">
        <v>254</v>
      </c>
      <c r="C110" s="5" t="s">
        <v>32</v>
      </c>
      <c r="D110" s="15">
        <v>258.52</v>
      </c>
      <c r="E110" s="20"/>
      <c r="F110" s="20"/>
    </row>
    <row r="111" spans="1:6" ht="20.100000000000001" customHeight="1" x14ac:dyDescent="0.25">
      <c r="A111" s="4" t="s">
        <v>206</v>
      </c>
      <c r="B111" s="4" t="s">
        <v>255</v>
      </c>
      <c r="C111" s="5" t="s">
        <v>328</v>
      </c>
      <c r="D111" s="15">
        <v>364</v>
      </c>
      <c r="E111" s="20"/>
      <c r="F111" s="20"/>
    </row>
    <row r="112" spans="1:6" ht="20.100000000000001" customHeight="1" x14ac:dyDescent="0.25">
      <c r="A112" s="4" t="s">
        <v>206</v>
      </c>
      <c r="B112" s="4" t="s">
        <v>256</v>
      </c>
      <c r="C112" s="5" t="s">
        <v>32</v>
      </c>
      <c r="D112" s="15">
        <v>3916.12</v>
      </c>
      <c r="E112" s="20"/>
      <c r="F112" s="20"/>
    </row>
    <row r="113" spans="1:6" ht="20.100000000000001" customHeight="1" x14ac:dyDescent="0.25">
      <c r="A113" s="4" t="s">
        <v>206</v>
      </c>
      <c r="B113" s="4" t="s">
        <v>257</v>
      </c>
      <c r="C113" s="5" t="s">
        <v>32</v>
      </c>
      <c r="D113" s="15">
        <v>2090.9699999999998</v>
      </c>
      <c r="E113" s="20"/>
      <c r="F113" s="20"/>
    </row>
    <row r="114" spans="1:6" ht="20.100000000000001" customHeight="1" x14ac:dyDescent="0.25">
      <c r="A114" s="4" t="s">
        <v>206</v>
      </c>
      <c r="B114" s="4" t="s">
        <v>148</v>
      </c>
      <c r="C114" s="5" t="s">
        <v>32</v>
      </c>
      <c r="D114" s="15">
        <v>1074.54</v>
      </c>
      <c r="E114" s="20"/>
      <c r="F114" s="20"/>
    </row>
    <row r="115" spans="1:6" ht="20.100000000000001" customHeight="1" x14ac:dyDescent="0.25">
      <c r="A115" s="4" t="s">
        <v>206</v>
      </c>
      <c r="B115" s="4" t="s">
        <v>258</v>
      </c>
      <c r="C115" s="5" t="s">
        <v>329</v>
      </c>
      <c r="D115" s="15">
        <v>750</v>
      </c>
      <c r="E115" s="20"/>
      <c r="F115" s="20"/>
    </row>
    <row r="116" spans="1:6" ht="20.100000000000001" customHeight="1" x14ac:dyDescent="0.25">
      <c r="A116" s="4" t="s">
        <v>206</v>
      </c>
      <c r="B116" s="4" t="s">
        <v>330</v>
      </c>
      <c r="C116" s="5" t="s">
        <v>331</v>
      </c>
      <c r="D116" s="15">
        <v>6765.04</v>
      </c>
      <c r="E116" s="20"/>
      <c r="F116" s="20"/>
    </row>
    <row r="117" spans="1:6" ht="20.100000000000001" customHeight="1" x14ac:dyDescent="0.25">
      <c r="A117" s="4" t="s">
        <v>206</v>
      </c>
      <c r="B117" s="4" t="s">
        <v>259</v>
      </c>
      <c r="C117" s="5" t="s">
        <v>320</v>
      </c>
      <c r="D117" s="15">
        <v>1218.99</v>
      </c>
      <c r="E117" s="20"/>
      <c r="F117" s="20"/>
    </row>
    <row r="118" spans="1:6" ht="20.100000000000001" customHeight="1" x14ac:dyDescent="0.25">
      <c r="A118" s="4" t="s">
        <v>206</v>
      </c>
      <c r="B118" s="4" t="s">
        <v>260</v>
      </c>
      <c r="C118" s="5" t="s">
        <v>332</v>
      </c>
      <c r="D118" s="15">
        <v>918</v>
      </c>
      <c r="E118" s="20"/>
      <c r="F118" s="20"/>
    </row>
    <row r="119" spans="1:6" ht="20.100000000000001" customHeight="1" x14ac:dyDescent="0.25">
      <c r="A119" s="4" t="s">
        <v>206</v>
      </c>
      <c r="B119" s="4" t="s">
        <v>5</v>
      </c>
      <c r="C119" s="5" t="s">
        <v>20</v>
      </c>
      <c r="D119" s="15">
        <v>625.25</v>
      </c>
      <c r="E119" s="20"/>
      <c r="F119" s="20"/>
    </row>
    <row r="120" spans="1:6" ht="20.100000000000001" customHeight="1" x14ac:dyDescent="0.25">
      <c r="A120" s="4" t="s">
        <v>206</v>
      </c>
      <c r="B120" s="4" t="s">
        <v>261</v>
      </c>
      <c r="C120" s="5" t="s">
        <v>32</v>
      </c>
      <c r="D120" s="15">
        <v>748</v>
      </c>
      <c r="E120" s="20"/>
      <c r="F120" s="20"/>
    </row>
    <row r="121" spans="1:6" ht="20.100000000000001" customHeight="1" x14ac:dyDescent="0.25">
      <c r="A121" s="4" t="s">
        <v>206</v>
      </c>
      <c r="B121" s="4" t="s">
        <v>262</v>
      </c>
      <c r="C121" s="5" t="s">
        <v>32</v>
      </c>
      <c r="D121" s="15">
        <v>145</v>
      </c>
      <c r="E121" s="20"/>
      <c r="F121" s="20"/>
    </row>
    <row r="122" spans="1:6" ht="20.100000000000001" customHeight="1" x14ac:dyDescent="0.25">
      <c r="A122" s="4" t="s">
        <v>206</v>
      </c>
      <c r="B122" s="4" t="s">
        <v>60</v>
      </c>
      <c r="C122" s="5" t="s">
        <v>333</v>
      </c>
      <c r="D122" s="15">
        <v>2636.08</v>
      </c>
      <c r="E122" s="20"/>
      <c r="F122" s="20"/>
    </row>
    <row r="123" spans="1:6" ht="20.100000000000001" customHeight="1" x14ac:dyDescent="0.25">
      <c r="A123" s="4" t="s">
        <v>206</v>
      </c>
      <c r="B123" s="4" t="s">
        <v>263</v>
      </c>
      <c r="C123" s="5" t="s">
        <v>32</v>
      </c>
      <c r="D123" s="15">
        <v>567</v>
      </c>
      <c r="E123" s="20"/>
      <c r="F123" s="20"/>
    </row>
    <row r="124" spans="1:6" ht="20.100000000000001" customHeight="1" x14ac:dyDescent="0.25">
      <c r="A124" s="4" t="s">
        <v>206</v>
      </c>
      <c r="B124" s="4" t="s">
        <v>264</v>
      </c>
      <c r="C124" s="5" t="s">
        <v>334</v>
      </c>
      <c r="D124" s="15">
        <v>160</v>
      </c>
      <c r="E124" s="20"/>
      <c r="F124" s="20"/>
    </row>
    <row r="125" spans="1:6" ht="20.100000000000001" customHeight="1" x14ac:dyDescent="0.25">
      <c r="A125" s="4" t="s">
        <v>206</v>
      </c>
      <c r="B125" s="4" t="s">
        <v>5</v>
      </c>
      <c r="C125" s="5" t="s">
        <v>6</v>
      </c>
      <c r="D125" s="15">
        <v>1228.6500000000001</v>
      </c>
      <c r="E125" s="20"/>
      <c r="F125" s="20"/>
    </row>
    <row r="126" spans="1:6" ht="20.100000000000001" customHeight="1" x14ac:dyDescent="0.25">
      <c r="A126" s="4" t="s">
        <v>213</v>
      </c>
      <c r="B126" s="4" t="s">
        <v>5</v>
      </c>
      <c r="C126" s="5" t="s">
        <v>30</v>
      </c>
      <c r="D126" s="15">
        <v>12275.3</v>
      </c>
      <c r="E126" s="20"/>
      <c r="F126" s="20"/>
    </row>
    <row r="127" spans="1:6" ht="20.100000000000001" customHeight="1" x14ac:dyDescent="0.25">
      <c r="A127" s="4" t="s">
        <v>213</v>
      </c>
      <c r="B127" s="4" t="s">
        <v>313</v>
      </c>
      <c r="C127" s="5" t="s">
        <v>316</v>
      </c>
      <c r="D127" s="15">
        <v>3</v>
      </c>
      <c r="E127" s="20"/>
      <c r="F127" s="20"/>
    </row>
    <row r="128" spans="1:6" ht="20.100000000000001" customHeight="1" x14ac:dyDescent="0.25">
      <c r="A128" s="4" t="s">
        <v>213</v>
      </c>
      <c r="B128" s="4" t="s">
        <v>314</v>
      </c>
      <c r="C128" s="5" t="s">
        <v>315</v>
      </c>
      <c r="D128" s="15">
        <v>19.920000000000002</v>
      </c>
      <c r="E128" s="20"/>
      <c r="F128" s="20"/>
    </row>
    <row r="129" spans="1:6" ht="20.100000000000001" customHeight="1" x14ac:dyDescent="0.25">
      <c r="A129" s="4" t="s">
        <v>213</v>
      </c>
      <c r="B129" s="4" t="s">
        <v>156</v>
      </c>
      <c r="C129" s="5" t="s">
        <v>317</v>
      </c>
      <c r="D129" s="15">
        <v>29.67</v>
      </c>
      <c r="E129" s="20"/>
      <c r="F129" s="20"/>
    </row>
    <row r="130" spans="1:6" ht="20.100000000000001" customHeight="1" x14ac:dyDescent="0.25">
      <c r="A130" s="4" t="s">
        <v>212</v>
      </c>
      <c r="B130" s="4" t="s">
        <v>224</v>
      </c>
      <c r="C130" s="5" t="s">
        <v>32</v>
      </c>
      <c r="D130" s="15">
        <v>1663.06</v>
      </c>
      <c r="E130" s="20"/>
      <c r="F130" s="20"/>
    </row>
    <row r="131" spans="1:6" ht="20.100000000000001" customHeight="1" x14ac:dyDescent="0.25">
      <c r="A131" s="4" t="s">
        <v>212</v>
      </c>
      <c r="B131" s="4" t="s">
        <v>65</v>
      </c>
      <c r="C131" s="5" t="s">
        <v>295</v>
      </c>
      <c r="D131" s="15">
        <v>895</v>
      </c>
      <c r="E131" s="20"/>
      <c r="F131" s="20"/>
    </row>
    <row r="132" spans="1:6" ht="20.100000000000001" customHeight="1" x14ac:dyDescent="0.25">
      <c r="A132" s="4" t="s">
        <v>212</v>
      </c>
      <c r="B132" s="4" t="s">
        <v>120</v>
      </c>
      <c r="C132" s="10" t="s">
        <v>32</v>
      </c>
      <c r="D132" s="15">
        <v>1647.18</v>
      </c>
      <c r="E132" s="20"/>
      <c r="F132" s="20"/>
    </row>
    <row r="133" spans="1:6" ht="20.100000000000001" customHeight="1" x14ac:dyDescent="0.25">
      <c r="A133" s="4" t="s">
        <v>212</v>
      </c>
      <c r="B133" s="4" t="s">
        <v>225</v>
      </c>
      <c r="C133" s="5" t="s">
        <v>296</v>
      </c>
      <c r="D133" s="15">
        <v>10470</v>
      </c>
      <c r="E133" s="20"/>
      <c r="F133" s="20"/>
    </row>
    <row r="134" spans="1:6" ht="20.100000000000001" customHeight="1" x14ac:dyDescent="0.25">
      <c r="A134" s="4" t="s">
        <v>212</v>
      </c>
      <c r="B134" s="4" t="s">
        <v>125</v>
      </c>
      <c r="C134" s="5" t="s">
        <v>297</v>
      </c>
      <c r="D134" s="15">
        <v>842.41</v>
      </c>
      <c r="E134" s="20"/>
      <c r="F134" s="20"/>
    </row>
    <row r="135" spans="1:6" ht="20.100000000000001" customHeight="1" x14ac:dyDescent="0.25">
      <c r="A135" s="4" t="s">
        <v>212</v>
      </c>
      <c r="B135" s="4" t="s">
        <v>71</v>
      </c>
      <c r="C135" s="5" t="s">
        <v>298</v>
      </c>
      <c r="D135" s="15">
        <v>17531.09</v>
      </c>
      <c r="E135" s="20"/>
      <c r="F135" s="20"/>
    </row>
    <row r="136" spans="1:6" ht="20.100000000000001" customHeight="1" x14ac:dyDescent="0.25">
      <c r="A136" s="4" t="s">
        <v>212</v>
      </c>
      <c r="B136" s="4" t="s">
        <v>300</v>
      </c>
      <c r="C136" s="5" t="s">
        <v>299</v>
      </c>
      <c r="D136" s="15">
        <v>212.5</v>
      </c>
      <c r="E136" s="20"/>
      <c r="F136" s="20"/>
    </row>
    <row r="137" spans="1:6" ht="20.100000000000001" customHeight="1" x14ac:dyDescent="0.25">
      <c r="A137" s="4" t="s">
        <v>212</v>
      </c>
      <c r="B137" s="4" t="s">
        <v>178</v>
      </c>
      <c r="C137" s="5" t="s">
        <v>179</v>
      </c>
      <c r="D137" s="15">
        <v>76326</v>
      </c>
      <c r="E137" s="20"/>
      <c r="F137" s="20"/>
    </row>
    <row r="138" spans="1:6" ht="20.100000000000001" customHeight="1" x14ac:dyDescent="0.25">
      <c r="A138" s="4" t="s">
        <v>212</v>
      </c>
      <c r="B138" s="4" t="s">
        <v>226</v>
      </c>
      <c r="C138" s="5" t="s">
        <v>32</v>
      </c>
      <c r="D138" s="15">
        <v>284.01</v>
      </c>
      <c r="E138" s="20"/>
      <c r="F138" s="20"/>
    </row>
    <row r="139" spans="1:6" ht="20.100000000000001" customHeight="1" x14ac:dyDescent="0.25">
      <c r="A139" s="4" t="s">
        <v>212</v>
      </c>
      <c r="B139" s="4" t="s">
        <v>188</v>
      </c>
      <c r="C139" s="5" t="s">
        <v>301</v>
      </c>
      <c r="D139" s="15">
        <v>370</v>
      </c>
      <c r="E139" s="20"/>
      <c r="F139" s="20"/>
    </row>
    <row r="140" spans="1:6" ht="20.100000000000001" customHeight="1" x14ac:dyDescent="0.25">
      <c r="A140" s="4" t="s">
        <v>212</v>
      </c>
      <c r="B140" s="4" t="s">
        <v>227</v>
      </c>
      <c r="C140" s="5" t="s">
        <v>32</v>
      </c>
      <c r="D140" s="15">
        <v>178</v>
      </c>
      <c r="E140" s="20"/>
      <c r="F140" s="20"/>
    </row>
    <row r="141" spans="1:6" ht="20.100000000000001" customHeight="1" x14ac:dyDescent="0.25">
      <c r="A141" s="4" t="s">
        <v>212</v>
      </c>
      <c r="B141" s="4" t="s">
        <v>228</v>
      </c>
      <c r="C141" s="5" t="s">
        <v>32</v>
      </c>
      <c r="D141" s="15">
        <v>3309.58</v>
      </c>
      <c r="E141" s="20"/>
      <c r="F141" s="20"/>
    </row>
    <row r="142" spans="1:6" ht="20.100000000000001" customHeight="1" x14ac:dyDescent="0.25">
      <c r="A142" s="4" t="s">
        <v>212</v>
      </c>
      <c r="B142" s="4" t="s">
        <v>302</v>
      </c>
      <c r="C142" s="5" t="s">
        <v>303</v>
      </c>
      <c r="D142" s="15">
        <v>650</v>
      </c>
      <c r="E142" s="20"/>
      <c r="F142" s="20"/>
    </row>
    <row r="143" spans="1:6" ht="20.100000000000001" customHeight="1" x14ac:dyDescent="0.25">
      <c r="A143" s="4" t="s">
        <v>212</v>
      </c>
      <c r="B143" s="4" t="s">
        <v>229</v>
      </c>
      <c r="C143" s="5" t="s">
        <v>359</v>
      </c>
      <c r="D143" s="15">
        <v>233</v>
      </c>
      <c r="E143" s="20"/>
      <c r="F143" s="20"/>
    </row>
    <row r="144" spans="1:6" ht="20.100000000000001" customHeight="1" x14ac:dyDescent="0.25">
      <c r="A144" s="4" t="s">
        <v>212</v>
      </c>
      <c r="B144" s="4" t="s">
        <v>190</v>
      </c>
      <c r="C144" s="5" t="s">
        <v>191</v>
      </c>
      <c r="D144" s="15">
        <v>35111.47</v>
      </c>
      <c r="E144" s="20"/>
      <c r="F144" s="20"/>
    </row>
    <row r="145" spans="1:6" ht="20.100000000000001" customHeight="1" x14ac:dyDescent="0.25">
      <c r="A145" s="4" t="s">
        <v>212</v>
      </c>
      <c r="B145" s="4" t="s">
        <v>5</v>
      </c>
      <c r="C145" s="5" t="s">
        <v>20</v>
      </c>
      <c r="D145" s="15">
        <v>1749.2</v>
      </c>
      <c r="E145" s="20"/>
      <c r="F145" s="20"/>
    </row>
    <row r="146" spans="1:6" ht="20.100000000000001" customHeight="1" x14ac:dyDescent="0.25">
      <c r="A146" s="4" t="s">
        <v>212</v>
      </c>
      <c r="B146" s="4" t="s">
        <v>230</v>
      </c>
      <c r="C146" s="5" t="s">
        <v>32</v>
      </c>
      <c r="D146" s="15">
        <v>7197.2</v>
      </c>
      <c r="E146" s="20"/>
      <c r="F146" s="20"/>
    </row>
    <row r="147" spans="1:6" ht="20.100000000000001" customHeight="1" x14ac:dyDescent="0.25">
      <c r="A147" s="4" t="s">
        <v>212</v>
      </c>
      <c r="B147" s="4" t="s">
        <v>94</v>
      </c>
      <c r="C147" s="10" t="s">
        <v>95</v>
      </c>
      <c r="D147" s="15">
        <v>24074.75</v>
      </c>
      <c r="E147" s="20"/>
      <c r="F147" s="20"/>
    </row>
    <row r="148" spans="1:6" ht="20.100000000000001" customHeight="1" x14ac:dyDescent="0.25">
      <c r="A148" s="4" t="s">
        <v>212</v>
      </c>
      <c r="B148" s="4" t="s">
        <v>231</v>
      </c>
      <c r="C148" s="5" t="s">
        <v>304</v>
      </c>
      <c r="D148" s="15">
        <v>12295.07</v>
      </c>
      <c r="E148" s="20"/>
      <c r="F148" s="20"/>
    </row>
    <row r="149" spans="1:6" ht="20.100000000000001" customHeight="1" x14ac:dyDescent="0.25">
      <c r="A149" s="4" t="s">
        <v>212</v>
      </c>
      <c r="B149" s="4" t="s">
        <v>145</v>
      </c>
      <c r="C149" s="5" t="s">
        <v>32</v>
      </c>
      <c r="D149" s="15">
        <v>1062.4100000000001</v>
      </c>
      <c r="E149" s="20"/>
      <c r="F149" s="20"/>
    </row>
    <row r="150" spans="1:6" ht="20.100000000000001" customHeight="1" x14ac:dyDescent="0.25">
      <c r="A150" s="4" t="s">
        <v>212</v>
      </c>
      <c r="B150" s="4" t="s">
        <v>232</v>
      </c>
      <c r="C150" s="5" t="s">
        <v>305</v>
      </c>
      <c r="D150" s="15">
        <v>7400</v>
      </c>
      <c r="E150" s="20"/>
      <c r="F150" s="20"/>
    </row>
    <row r="151" spans="1:6" ht="20.100000000000001" customHeight="1" x14ac:dyDescent="0.25">
      <c r="A151" s="4" t="s">
        <v>212</v>
      </c>
      <c r="B151" s="4" t="s">
        <v>233</v>
      </c>
      <c r="C151" s="5" t="s">
        <v>306</v>
      </c>
      <c r="D151" s="15">
        <v>16177.72</v>
      </c>
      <c r="E151" s="20"/>
      <c r="F151" s="20"/>
    </row>
    <row r="152" spans="1:6" ht="20.100000000000001" customHeight="1" x14ac:dyDescent="0.25">
      <c r="A152" s="4" t="s">
        <v>212</v>
      </c>
      <c r="B152" s="4" t="s">
        <v>234</v>
      </c>
      <c r="C152" s="5" t="s">
        <v>307</v>
      </c>
      <c r="D152" s="15">
        <v>4888.17</v>
      </c>
      <c r="E152" s="20"/>
      <c r="F152" s="20"/>
    </row>
    <row r="153" spans="1:6" ht="20.100000000000001" customHeight="1" x14ac:dyDescent="0.25">
      <c r="A153" s="4" t="s">
        <v>212</v>
      </c>
      <c r="B153" s="4" t="s">
        <v>5</v>
      </c>
      <c r="C153" s="5" t="s">
        <v>20</v>
      </c>
      <c r="D153" s="15">
        <v>1013.8</v>
      </c>
      <c r="E153" s="20"/>
      <c r="F153" s="20"/>
    </row>
    <row r="154" spans="1:6" ht="20.100000000000001" customHeight="1" x14ac:dyDescent="0.25">
      <c r="A154" s="4" t="s">
        <v>212</v>
      </c>
      <c r="B154" s="4" t="s">
        <v>177</v>
      </c>
      <c r="C154" s="5" t="s">
        <v>308</v>
      </c>
      <c r="D154" s="15">
        <v>7925.3</v>
      </c>
      <c r="E154" s="20"/>
      <c r="F154" s="20"/>
    </row>
    <row r="155" spans="1:6" ht="20.100000000000001" customHeight="1" x14ac:dyDescent="0.25">
      <c r="A155" s="4" t="s">
        <v>212</v>
      </c>
      <c r="B155" s="4" t="s">
        <v>235</v>
      </c>
      <c r="C155" s="5" t="s">
        <v>309</v>
      </c>
      <c r="D155" s="15">
        <v>2000</v>
      </c>
      <c r="E155" s="20"/>
      <c r="F155" s="20"/>
    </row>
    <row r="156" spans="1:6" ht="20.100000000000001" customHeight="1" x14ac:dyDescent="0.25">
      <c r="A156" s="4" t="s">
        <v>212</v>
      </c>
      <c r="B156" s="4" t="s">
        <v>200</v>
      </c>
      <c r="C156" s="5" t="s">
        <v>310</v>
      </c>
      <c r="D156" s="15">
        <v>1863.39</v>
      </c>
      <c r="E156" s="20"/>
      <c r="F156" s="20"/>
    </row>
    <row r="157" spans="1:6" ht="20.100000000000001" customHeight="1" x14ac:dyDescent="0.25">
      <c r="A157" s="4" t="s">
        <v>212</v>
      </c>
      <c r="B157" s="4" t="s">
        <v>150</v>
      </c>
      <c r="C157" s="5" t="s">
        <v>311</v>
      </c>
      <c r="D157" s="15">
        <v>350</v>
      </c>
      <c r="E157" s="20"/>
      <c r="F157" s="20"/>
    </row>
    <row r="158" spans="1:6" ht="20.100000000000001" customHeight="1" x14ac:dyDescent="0.25">
      <c r="A158" s="4" t="s">
        <v>212</v>
      </c>
      <c r="B158" s="4" t="s">
        <v>236</v>
      </c>
      <c r="C158" s="5" t="s">
        <v>312</v>
      </c>
      <c r="D158" s="15">
        <v>1160</v>
      </c>
      <c r="E158" s="20"/>
      <c r="F158" s="20"/>
    </row>
    <row r="159" spans="1:6" ht="20.100000000000001" customHeight="1" x14ac:dyDescent="0.25">
      <c r="A159" s="4" t="s">
        <v>212</v>
      </c>
      <c r="B159" s="4" t="s">
        <v>237</v>
      </c>
      <c r="C159" s="5" t="s">
        <v>32</v>
      </c>
      <c r="D159" s="15">
        <v>25.2</v>
      </c>
      <c r="E159" s="20"/>
      <c r="F159" s="20"/>
    </row>
    <row r="160" spans="1:6" ht="20.100000000000001" customHeight="1" x14ac:dyDescent="0.25">
      <c r="A160" s="4" t="s">
        <v>212</v>
      </c>
      <c r="B160" s="4" t="s">
        <v>5</v>
      </c>
      <c r="C160" s="5" t="s">
        <v>30</v>
      </c>
      <c r="D160" s="15">
        <v>1337.12</v>
      </c>
      <c r="E160" s="20"/>
      <c r="F160" s="20"/>
    </row>
    <row r="161" spans="1:4" ht="16.5" thickBot="1" x14ac:dyDescent="0.3">
      <c r="A161" s="13"/>
      <c r="B161" s="13"/>
      <c r="C161" s="21"/>
      <c r="D161" s="16">
        <f>SUM(D2:D160)</f>
        <v>1071070.1500000004</v>
      </c>
    </row>
    <row r="162" spans="1:4" ht="15.75" thickTop="1" x14ac:dyDescent="0.25"/>
  </sheetData>
  <sortState xmlns:xlrd2="http://schemas.microsoft.com/office/spreadsheetml/2017/richdata2" ref="A2:D160">
    <sortCondition ref="A2:A16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A0374-4B27-458F-8FC1-0F387ED03CD7}">
  <dimension ref="A1:I191"/>
  <sheetViews>
    <sheetView tabSelected="1" workbookViewId="0">
      <selection activeCell="B46" sqref="B46"/>
    </sheetView>
  </sheetViews>
  <sheetFormatPr defaultRowHeight="15" x14ac:dyDescent="0.25"/>
  <cols>
    <col min="1" max="1" width="19" customWidth="1"/>
    <col min="2" max="2" width="47" customWidth="1"/>
    <col min="3" max="3" width="46.42578125" style="18" customWidth="1"/>
    <col min="4" max="4" width="30" customWidth="1"/>
  </cols>
  <sheetData>
    <row r="1" spans="1:9" ht="30.75" customHeight="1" x14ac:dyDescent="0.25">
      <c r="A1" s="3" t="s">
        <v>1</v>
      </c>
      <c r="B1" s="3" t="s">
        <v>0</v>
      </c>
      <c r="C1" s="17" t="s">
        <v>3</v>
      </c>
      <c r="D1" s="3" t="s">
        <v>2</v>
      </c>
      <c r="E1" s="1"/>
      <c r="F1" s="1"/>
      <c r="G1" s="1"/>
      <c r="H1" s="1"/>
      <c r="I1" s="1"/>
    </row>
    <row r="2" spans="1:9" ht="20.100000000000001" customHeight="1" x14ac:dyDescent="0.25">
      <c r="A2" s="4" t="s">
        <v>372</v>
      </c>
      <c r="B2" s="4" t="s">
        <v>5</v>
      </c>
      <c r="C2" s="19" t="s">
        <v>6</v>
      </c>
      <c r="D2" s="15">
        <v>201.25</v>
      </c>
    </row>
    <row r="3" spans="1:9" ht="20.100000000000001" customHeight="1" x14ac:dyDescent="0.25">
      <c r="A3" s="4" t="s">
        <v>372</v>
      </c>
      <c r="B3" s="6" t="s">
        <v>22</v>
      </c>
      <c r="C3" s="8" t="s">
        <v>23</v>
      </c>
      <c r="D3" s="14">
        <v>640.5</v>
      </c>
    </row>
    <row r="4" spans="1:9" ht="20.100000000000001" customHeight="1" x14ac:dyDescent="0.25">
      <c r="A4" s="4" t="s">
        <v>372</v>
      </c>
      <c r="B4" s="4" t="s">
        <v>201</v>
      </c>
      <c r="C4" s="12" t="s">
        <v>202</v>
      </c>
      <c r="D4" s="14">
        <v>1720.64</v>
      </c>
    </row>
    <row r="5" spans="1:9" ht="20.100000000000001" customHeight="1" x14ac:dyDescent="0.25">
      <c r="A5" s="4" t="s">
        <v>372</v>
      </c>
      <c r="B5" s="4" t="s">
        <v>156</v>
      </c>
      <c r="C5" s="22" t="s">
        <v>384</v>
      </c>
      <c r="D5" s="14">
        <v>32.79</v>
      </c>
    </row>
    <row r="6" spans="1:9" ht="20.100000000000001" customHeight="1" x14ac:dyDescent="0.25">
      <c r="A6" s="4" t="s">
        <v>372</v>
      </c>
      <c r="B6" s="4" t="s">
        <v>5</v>
      </c>
      <c r="C6" s="22" t="s">
        <v>20</v>
      </c>
      <c r="D6" s="14">
        <v>17698.87</v>
      </c>
    </row>
    <row r="7" spans="1:9" ht="20.100000000000001" customHeight="1" x14ac:dyDescent="0.25">
      <c r="A7" s="4" t="s">
        <v>371</v>
      </c>
      <c r="B7" s="4" t="s">
        <v>5</v>
      </c>
      <c r="C7" s="19" t="s">
        <v>207</v>
      </c>
      <c r="D7" s="15">
        <v>2500</v>
      </c>
    </row>
    <row r="8" spans="1:9" ht="20.100000000000001" customHeight="1" x14ac:dyDescent="0.25">
      <c r="A8" s="4" t="s">
        <v>371</v>
      </c>
      <c r="B8" s="4" t="s">
        <v>5</v>
      </c>
      <c r="C8" s="22" t="s">
        <v>20</v>
      </c>
      <c r="D8" s="14">
        <v>3380</v>
      </c>
    </row>
    <row r="9" spans="1:9" ht="20.100000000000001" customHeight="1" x14ac:dyDescent="0.25">
      <c r="A9" s="4" t="s">
        <v>371</v>
      </c>
      <c r="B9" s="4" t="s">
        <v>439</v>
      </c>
      <c r="C9" s="22" t="s">
        <v>484</v>
      </c>
      <c r="D9" s="14">
        <v>3050</v>
      </c>
    </row>
    <row r="10" spans="1:9" ht="20.100000000000001" customHeight="1" x14ac:dyDescent="0.25">
      <c r="A10" s="4" t="s">
        <v>371</v>
      </c>
      <c r="B10" s="4" t="s">
        <v>440</v>
      </c>
      <c r="C10" s="22" t="s">
        <v>485</v>
      </c>
      <c r="D10" s="14">
        <v>4972</v>
      </c>
    </row>
    <row r="11" spans="1:9" ht="20.100000000000001" customHeight="1" x14ac:dyDescent="0.25">
      <c r="A11" s="4" t="s">
        <v>371</v>
      </c>
      <c r="B11" s="4" t="s">
        <v>441</v>
      </c>
      <c r="C11" s="22" t="s">
        <v>486</v>
      </c>
      <c r="D11" s="14">
        <v>680</v>
      </c>
    </row>
    <row r="12" spans="1:9" ht="20.100000000000001" customHeight="1" x14ac:dyDescent="0.25">
      <c r="A12" s="4" t="s">
        <v>371</v>
      </c>
      <c r="B12" s="4" t="s">
        <v>442</v>
      </c>
      <c r="C12" s="22" t="s">
        <v>487</v>
      </c>
      <c r="D12" s="14">
        <v>814</v>
      </c>
    </row>
    <row r="13" spans="1:9" ht="20.100000000000001" customHeight="1" x14ac:dyDescent="0.25">
      <c r="A13" s="4" t="s">
        <v>371</v>
      </c>
      <c r="B13" s="4" t="s">
        <v>443</v>
      </c>
      <c r="C13" s="22" t="s">
        <v>488</v>
      </c>
      <c r="D13" s="14">
        <v>1404.4</v>
      </c>
    </row>
    <row r="14" spans="1:9" ht="20.100000000000001" customHeight="1" x14ac:dyDescent="0.25">
      <c r="A14" s="4" t="s">
        <v>371</v>
      </c>
      <c r="B14" s="4" t="s">
        <v>444</v>
      </c>
      <c r="C14" s="22" t="s">
        <v>489</v>
      </c>
      <c r="D14" s="14">
        <v>37570</v>
      </c>
    </row>
    <row r="15" spans="1:9" ht="20.100000000000001" customHeight="1" x14ac:dyDescent="0.25">
      <c r="A15" s="4" t="s">
        <v>371</v>
      </c>
      <c r="B15" s="4" t="s">
        <v>5</v>
      </c>
      <c r="C15" s="22" t="s">
        <v>30</v>
      </c>
      <c r="D15" s="14">
        <v>503.32</v>
      </c>
    </row>
    <row r="16" spans="1:9" ht="20.100000000000001" customHeight="1" x14ac:dyDescent="0.25">
      <c r="A16" s="4" t="s">
        <v>370</v>
      </c>
      <c r="B16" s="4" t="s">
        <v>5</v>
      </c>
      <c r="C16" s="19" t="s">
        <v>207</v>
      </c>
      <c r="D16" s="15">
        <v>300</v>
      </c>
    </row>
    <row r="17" spans="1:4" ht="20.100000000000001" customHeight="1" x14ac:dyDescent="0.25">
      <c r="A17" s="4" t="s">
        <v>370</v>
      </c>
      <c r="B17" s="4" t="s">
        <v>5</v>
      </c>
      <c r="C17" s="19" t="s">
        <v>6</v>
      </c>
      <c r="D17" s="15">
        <f>10+22</f>
        <v>32</v>
      </c>
    </row>
    <row r="18" spans="1:4" ht="20.100000000000001" customHeight="1" x14ac:dyDescent="0.25">
      <c r="A18" s="4" t="s">
        <v>369</v>
      </c>
      <c r="B18" s="4" t="s">
        <v>5</v>
      </c>
      <c r="C18" s="19" t="s">
        <v>6</v>
      </c>
      <c r="D18" s="15">
        <v>53</v>
      </c>
    </row>
    <row r="19" spans="1:4" ht="20.100000000000001" customHeight="1" x14ac:dyDescent="0.25">
      <c r="A19" s="4" t="s">
        <v>369</v>
      </c>
      <c r="B19" s="4" t="s">
        <v>277</v>
      </c>
      <c r="C19" s="22" t="s">
        <v>476</v>
      </c>
      <c r="D19" s="14">
        <v>1150</v>
      </c>
    </row>
    <row r="20" spans="1:4" ht="20.100000000000001" customHeight="1" x14ac:dyDescent="0.25">
      <c r="A20" s="4" t="s">
        <v>369</v>
      </c>
      <c r="B20" s="4" t="s">
        <v>281</v>
      </c>
      <c r="C20" s="22" t="s">
        <v>32</v>
      </c>
      <c r="D20" s="14">
        <v>7611.2</v>
      </c>
    </row>
    <row r="21" spans="1:4" ht="20.100000000000001" customHeight="1" x14ac:dyDescent="0.25">
      <c r="A21" s="4" t="s">
        <v>369</v>
      </c>
      <c r="B21" s="4" t="s">
        <v>428</v>
      </c>
      <c r="C21" s="22" t="s">
        <v>18</v>
      </c>
      <c r="D21" s="14">
        <v>716.78</v>
      </c>
    </row>
    <row r="22" spans="1:4" ht="20.100000000000001" customHeight="1" x14ac:dyDescent="0.25">
      <c r="A22" s="4" t="s">
        <v>369</v>
      </c>
      <c r="B22" s="4" t="s">
        <v>283</v>
      </c>
      <c r="C22" s="22" t="s">
        <v>32</v>
      </c>
      <c r="D22" s="14">
        <v>200.92</v>
      </c>
    </row>
    <row r="23" spans="1:4" ht="20.100000000000001" customHeight="1" x14ac:dyDescent="0.25">
      <c r="A23" s="4" t="s">
        <v>369</v>
      </c>
      <c r="B23" s="4" t="s">
        <v>429</v>
      </c>
      <c r="C23" s="22" t="s">
        <v>32</v>
      </c>
      <c r="D23" s="14">
        <v>480</v>
      </c>
    </row>
    <row r="24" spans="1:4" ht="20.100000000000001" customHeight="1" x14ac:dyDescent="0.25">
      <c r="A24" s="4" t="s">
        <v>369</v>
      </c>
      <c r="B24" s="4" t="s">
        <v>430</v>
      </c>
      <c r="C24" s="22" t="s">
        <v>32</v>
      </c>
      <c r="D24" s="14">
        <v>6232.2</v>
      </c>
    </row>
    <row r="25" spans="1:4" ht="20.100000000000001" customHeight="1" x14ac:dyDescent="0.25">
      <c r="A25" s="4" t="s">
        <v>369</v>
      </c>
      <c r="B25" s="4" t="s">
        <v>251</v>
      </c>
      <c r="C25" s="22" t="s">
        <v>32</v>
      </c>
      <c r="D25" s="14">
        <v>446.94</v>
      </c>
    </row>
    <row r="26" spans="1:4" ht="20.100000000000001" customHeight="1" x14ac:dyDescent="0.25">
      <c r="A26" s="4" t="s">
        <v>369</v>
      </c>
      <c r="B26" s="4" t="s">
        <v>431</v>
      </c>
      <c r="C26" s="22" t="s">
        <v>477</v>
      </c>
      <c r="D26" s="14">
        <v>600</v>
      </c>
    </row>
    <row r="27" spans="1:4" ht="20.100000000000001" customHeight="1" x14ac:dyDescent="0.25">
      <c r="A27" s="4" t="s">
        <v>369</v>
      </c>
      <c r="B27" s="4" t="s">
        <v>432</v>
      </c>
      <c r="C27" s="22" t="s">
        <v>160</v>
      </c>
      <c r="D27" s="14">
        <v>739.04</v>
      </c>
    </row>
    <row r="28" spans="1:4" ht="20.100000000000001" customHeight="1" x14ac:dyDescent="0.25">
      <c r="A28" s="4" t="s">
        <v>369</v>
      </c>
      <c r="B28" s="4" t="s">
        <v>433</v>
      </c>
      <c r="C28" s="22" t="s">
        <v>478</v>
      </c>
      <c r="D28" s="14">
        <v>810.96</v>
      </c>
    </row>
    <row r="29" spans="1:4" ht="20.100000000000001" customHeight="1" x14ac:dyDescent="0.25">
      <c r="A29" s="4" t="s">
        <v>369</v>
      </c>
      <c r="B29" s="4" t="s">
        <v>5</v>
      </c>
      <c r="C29" s="22" t="s">
        <v>20</v>
      </c>
      <c r="D29" s="14">
        <f>5500+1966.94</f>
        <v>7466.9400000000005</v>
      </c>
    </row>
    <row r="30" spans="1:4" ht="20.100000000000001" customHeight="1" x14ac:dyDescent="0.25">
      <c r="A30" s="4" t="s">
        <v>369</v>
      </c>
      <c r="B30" s="4" t="s">
        <v>139</v>
      </c>
      <c r="C30" s="22" t="s">
        <v>332</v>
      </c>
      <c r="D30" s="14">
        <v>1225.23</v>
      </c>
    </row>
    <row r="31" spans="1:4" ht="20.100000000000001" customHeight="1" x14ac:dyDescent="0.25">
      <c r="A31" s="4" t="s">
        <v>369</v>
      </c>
      <c r="B31" s="4" t="s">
        <v>143</v>
      </c>
      <c r="C31" s="22" t="s">
        <v>479</v>
      </c>
      <c r="D31" s="14">
        <v>720.3</v>
      </c>
    </row>
    <row r="32" spans="1:4" ht="20.100000000000001" customHeight="1" x14ac:dyDescent="0.25">
      <c r="A32" s="4" t="s">
        <v>369</v>
      </c>
      <c r="B32" s="4" t="s">
        <v>55</v>
      </c>
      <c r="C32" s="22" t="s">
        <v>480</v>
      </c>
      <c r="D32" s="14">
        <v>3000</v>
      </c>
    </row>
    <row r="33" spans="1:4" ht="20.100000000000001" customHeight="1" x14ac:dyDescent="0.25">
      <c r="A33" s="4" t="s">
        <v>369</v>
      </c>
      <c r="B33" s="4" t="s">
        <v>434</v>
      </c>
      <c r="C33" s="22" t="s">
        <v>336</v>
      </c>
      <c r="D33" s="14">
        <v>60514.49</v>
      </c>
    </row>
    <row r="34" spans="1:4" ht="20.100000000000001" customHeight="1" x14ac:dyDescent="0.25">
      <c r="A34" s="4" t="s">
        <v>369</v>
      </c>
      <c r="B34" s="4" t="s">
        <v>435</v>
      </c>
      <c r="C34" s="22" t="s">
        <v>32</v>
      </c>
      <c r="D34" s="14">
        <v>383.78</v>
      </c>
    </row>
    <row r="35" spans="1:4" ht="20.100000000000001" customHeight="1" x14ac:dyDescent="0.25">
      <c r="A35" s="4" t="s">
        <v>369</v>
      </c>
      <c r="B35" s="4" t="s">
        <v>5</v>
      </c>
      <c r="C35" s="22" t="s">
        <v>20</v>
      </c>
      <c r="D35" s="14">
        <f>246+3600+1057.72</f>
        <v>4903.72</v>
      </c>
    </row>
    <row r="36" spans="1:4" ht="20.100000000000001" customHeight="1" x14ac:dyDescent="0.25">
      <c r="A36" s="4" t="s">
        <v>369</v>
      </c>
      <c r="B36" s="4" t="s">
        <v>436</v>
      </c>
      <c r="C36" s="22" t="s">
        <v>490</v>
      </c>
      <c r="D36" s="14">
        <v>140</v>
      </c>
    </row>
    <row r="37" spans="1:4" ht="20.100000000000001" customHeight="1" x14ac:dyDescent="0.25">
      <c r="A37" s="4" t="s">
        <v>369</v>
      </c>
      <c r="B37" s="4" t="s">
        <v>437</v>
      </c>
      <c r="C37" s="22" t="s">
        <v>481</v>
      </c>
      <c r="D37" s="14">
        <v>430</v>
      </c>
    </row>
    <row r="38" spans="1:4" ht="20.100000000000001" customHeight="1" x14ac:dyDescent="0.25">
      <c r="A38" s="4" t="s">
        <v>369</v>
      </c>
      <c r="B38" s="4" t="s">
        <v>438</v>
      </c>
      <c r="C38" s="22" t="s">
        <v>332</v>
      </c>
      <c r="D38" s="14">
        <v>742.46</v>
      </c>
    </row>
    <row r="39" spans="1:4" ht="20.100000000000001" customHeight="1" x14ac:dyDescent="0.25">
      <c r="A39" s="4" t="s">
        <v>369</v>
      </c>
      <c r="B39" s="4" t="s">
        <v>168</v>
      </c>
      <c r="C39" s="12" t="s">
        <v>482</v>
      </c>
      <c r="D39" s="14">
        <v>1080</v>
      </c>
    </row>
    <row r="40" spans="1:4" ht="20.100000000000001" customHeight="1" x14ac:dyDescent="0.25">
      <c r="A40" s="4" t="s">
        <v>369</v>
      </c>
      <c r="B40" s="4" t="s">
        <v>5</v>
      </c>
      <c r="C40" s="10" t="s">
        <v>171</v>
      </c>
      <c r="D40" s="14">
        <f>479.93+22.29+128.02</f>
        <v>630.24</v>
      </c>
    </row>
    <row r="41" spans="1:4" ht="20.100000000000001" customHeight="1" x14ac:dyDescent="0.25">
      <c r="A41" s="4" t="s">
        <v>369</v>
      </c>
      <c r="B41" s="4" t="s">
        <v>5</v>
      </c>
      <c r="C41" s="5" t="s">
        <v>170</v>
      </c>
      <c r="D41" s="14">
        <f>460+350+318+260+356+182+91.55+91.55</f>
        <v>2109.1</v>
      </c>
    </row>
    <row r="42" spans="1:4" ht="20.100000000000001" customHeight="1" x14ac:dyDescent="0.25">
      <c r="A42" s="4" t="s">
        <v>369</v>
      </c>
      <c r="B42" s="4" t="s">
        <v>5</v>
      </c>
      <c r="C42" s="22" t="s">
        <v>20</v>
      </c>
      <c r="D42" s="14">
        <v>3654</v>
      </c>
    </row>
    <row r="43" spans="1:4" ht="20.100000000000001" customHeight="1" x14ac:dyDescent="0.25">
      <c r="A43" s="4" t="s">
        <v>369</v>
      </c>
      <c r="B43" s="4" t="s">
        <v>37</v>
      </c>
      <c r="C43" s="22" t="s">
        <v>483</v>
      </c>
      <c r="D43" s="14">
        <v>10000</v>
      </c>
    </row>
    <row r="44" spans="1:4" ht="20.100000000000001" customHeight="1" x14ac:dyDescent="0.25">
      <c r="A44" s="4" t="s">
        <v>369</v>
      </c>
      <c r="B44" s="4" t="s">
        <v>156</v>
      </c>
      <c r="C44" s="22" t="s">
        <v>384</v>
      </c>
      <c r="D44" s="14">
        <v>97.34</v>
      </c>
    </row>
    <row r="45" spans="1:4" ht="20.100000000000001" customHeight="1" x14ac:dyDescent="0.25">
      <c r="A45" s="4" t="s">
        <v>382</v>
      </c>
      <c r="B45" s="4" t="s">
        <v>156</v>
      </c>
      <c r="C45" s="22" t="s">
        <v>384</v>
      </c>
      <c r="D45" s="14">
        <v>23.86</v>
      </c>
    </row>
    <row r="46" spans="1:4" ht="20.100000000000001" customHeight="1" x14ac:dyDescent="0.25">
      <c r="A46" s="4" t="s">
        <v>380</v>
      </c>
      <c r="B46" s="4" t="s">
        <v>381</v>
      </c>
      <c r="C46" s="22" t="s">
        <v>322</v>
      </c>
      <c r="D46" s="14">
        <f>2000+8000</f>
        <v>10000</v>
      </c>
    </row>
    <row r="47" spans="1:4" ht="20.100000000000001" customHeight="1" x14ac:dyDescent="0.25">
      <c r="A47" s="4" t="s">
        <v>380</v>
      </c>
      <c r="B47" s="4" t="s">
        <v>265</v>
      </c>
      <c r="C47" s="22" t="s">
        <v>475</v>
      </c>
      <c r="D47" s="14">
        <v>2459.08</v>
      </c>
    </row>
    <row r="48" spans="1:4" ht="20.100000000000001" customHeight="1" x14ac:dyDescent="0.25">
      <c r="A48" s="4" t="s">
        <v>368</v>
      </c>
      <c r="B48" s="4" t="s">
        <v>5</v>
      </c>
      <c r="C48" s="19" t="s">
        <v>6</v>
      </c>
      <c r="D48" s="15">
        <v>34.799999999999997</v>
      </c>
    </row>
    <row r="49" spans="1:4" ht="20.100000000000001" customHeight="1" x14ac:dyDescent="0.25">
      <c r="A49" s="4" t="s">
        <v>368</v>
      </c>
      <c r="B49" s="4" t="s">
        <v>419</v>
      </c>
      <c r="C49" s="22" t="s">
        <v>466</v>
      </c>
      <c r="D49" s="14">
        <v>1337.74</v>
      </c>
    </row>
    <row r="50" spans="1:4" ht="20.100000000000001" customHeight="1" x14ac:dyDescent="0.25">
      <c r="A50" s="4" t="s">
        <v>368</v>
      </c>
      <c r="B50" s="4" t="s">
        <v>420</v>
      </c>
      <c r="C50" s="22" t="s">
        <v>123</v>
      </c>
      <c r="D50" s="14">
        <v>393.4</v>
      </c>
    </row>
    <row r="51" spans="1:4" ht="20.100000000000001" customHeight="1" x14ac:dyDescent="0.25">
      <c r="A51" s="4" t="s">
        <v>368</v>
      </c>
      <c r="B51" s="4" t="s">
        <v>422</v>
      </c>
      <c r="C51" s="22" t="s">
        <v>32</v>
      </c>
      <c r="D51" s="14">
        <v>3244</v>
      </c>
    </row>
    <row r="52" spans="1:4" ht="20.100000000000001" customHeight="1" x14ac:dyDescent="0.25">
      <c r="A52" s="4" t="s">
        <v>368</v>
      </c>
      <c r="B52" s="4" t="s">
        <v>225</v>
      </c>
      <c r="C52" s="22" t="s">
        <v>467</v>
      </c>
      <c r="D52" s="14">
        <v>13598.7</v>
      </c>
    </row>
    <row r="53" spans="1:4" ht="20.100000000000001" customHeight="1" x14ac:dyDescent="0.25">
      <c r="A53" s="4" t="s">
        <v>368</v>
      </c>
      <c r="B53" s="4" t="s">
        <v>423</v>
      </c>
      <c r="C53" s="22" t="s">
        <v>468</v>
      </c>
      <c r="D53" s="14">
        <v>190.5</v>
      </c>
    </row>
    <row r="54" spans="1:4" ht="20.100000000000001" customHeight="1" x14ac:dyDescent="0.25">
      <c r="A54" s="4" t="s">
        <v>368</v>
      </c>
      <c r="B54" s="4" t="s">
        <v>286</v>
      </c>
      <c r="C54" s="22" t="s">
        <v>32</v>
      </c>
      <c r="D54" s="14">
        <v>1015</v>
      </c>
    </row>
    <row r="55" spans="1:4" ht="20.100000000000001" customHeight="1" x14ac:dyDescent="0.25">
      <c r="A55" s="4" t="s">
        <v>368</v>
      </c>
      <c r="B55" s="4" t="s">
        <v>137</v>
      </c>
      <c r="C55" s="22" t="s">
        <v>469</v>
      </c>
      <c r="D55" s="14">
        <v>1574.67</v>
      </c>
    </row>
    <row r="56" spans="1:4" ht="20.100000000000001" customHeight="1" x14ac:dyDescent="0.25">
      <c r="A56" s="4" t="s">
        <v>368</v>
      </c>
      <c r="B56" s="4" t="s">
        <v>424</v>
      </c>
      <c r="C56" s="22" t="s">
        <v>470</v>
      </c>
      <c r="D56" s="14">
        <v>203.28</v>
      </c>
    </row>
    <row r="57" spans="1:4" ht="20.100000000000001" customHeight="1" x14ac:dyDescent="0.25">
      <c r="A57" s="4" t="s">
        <v>368</v>
      </c>
      <c r="B57" s="4" t="s">
        <v>193</v>
      </c>
      <c r="C57" s="22" t="s">
        <v>471</v>
      </c>
      <c r="D57" s="14">
        <v>960</v>
      </c>
    </row>
    <row r="58" spans="1:4" ht="20.100000000000001" customHeight="1" x14ac:dyDescent="0.25">
      <c r="A58" s="4" t="s">
        <v>368</v>
      </c>
      <c r="B58" s="4" t="s">
        <v>5</v>
      </c>
      <c r="C58" s="22" t="s">
        <v>20</v>
      </c>
      <c r="D58" s="14">
        <f>150.8+40.91</f>
        <v>191.71</v>
      </c>
    </row>
    <row r="59" spans="1:4" ht="20.100000000000001" customHeight="1" x14ac:dyDescent="0.25">
      <c r="A59" s="4" t="s">
        <v>368</v>
      </c>
      <c r="B59" s="4" t="s">
        <v>425</v>
      </c>
      <c r="C59" s="22" t="s">
        <v>44</v>
      </c>
      <c r="D59" s="14">
        <v>1649.8</v>
      </c>
    </row>
    <row r="60" spans="1:4" ht="20.100000000000001" customHeight="1" x14ac:dyDescent="0.25">
      <c r="A60" s="4" t="s">
        <v>368</v>
      </c>
      <c r="B60" s="4" t="s">
        <v>426</v>
      </c>
      <c r="C60" s="22" t="s">
        <v>472</v>
      </c>
      <c r="D60" s="14">
        <v>3602.5</v>
      </c>
    </row>
    <row r="61" spans="1:4" ht="20.100000000000001" customHeight="1" x14ac:dyDescent="0.25">
      <c r="A61" s="4" t="s">
        <v>368</v>
      </c>
      <c r="B61" s="4" t="s">
        <v>427</v>
      </c>
      <c r="C61" s="22" t="s">
        <v>473</v>
      </c>
      <c r="D61" s="14">
        <f>10334.74+1164.1</f>
        <v>11498.84</v>
      </c>
    </row>
    <row r="62" spans="1:4" ht="20.100000000000001" customHeight="1" x14ac:dyDescent="0.25">
      <c r="A62" s="4" t="s">
        <v>368</v>
      </c>
      <c r="B62" s="4" t="s">
        <v>260</v>
      </c>
      <c r="C62" s="22" t="s">
        <v>474</v>
      </c>
      <c r="D62" s="14">
        <v>918</v>
      </c>
    </row>
    <row r="63" spans="1:4" ht="20.100000000000001" customHeight="1" x14ac:dyDescent="0.25">
      <c r="A63" s="4" t="s">
        <v>368</v>
      </c>
      <c r="B63" s="4" t="s">
        <v>5</v>
      </c>
      <c r="C63" s="22" t="s">
        <v>6</v>
      </c>
      <c r="D63" s="14">
        <v>16356</v>
      </c>
    </row>
    <row r="64" spans="1:4" ht="20.100000000000001" customHeight="1" x14ac:dyDescent="0.25">
      <c r="A64" s="4" t="s">
        <v>368</v>
      </c>
      <c r="B64" s="4" t="s">
        <v>156</v>
      </c>
      <c r="C64" s="22" t="s">
        <v>384</v>
      </c>
      <c r="D64" s="14">
        <v>27.33</v>
      </c>
    </row>
    <row r="65" spans="1:4" ht="20.100000000000001" customHeight="1" x14ac:dyDescent="0.25">
      <c r="A65" s="4" t="s">
        <v>367</v>
      </c>
      <c r="B65" s="4" t="s">
        <v>5</v>
      </c>
      <c r="C65" s="19" t="s">
        <v>6</v>
      </c>
      <c r="D65" s="15">
        <f>120.96+0.04</f>
        <v>121</v>
      </c>
    </row>
    <row r="66" spans="1:4" ht="20.100000000000001" customHeight="1" x14ac:dyDescent="0.25">
      <c r="A66" s="4" t="s">
        <v>367</v>
      </c>
      <c r="B66" s="4" t="s">
        <v>412</v>
      </c>
      <c r="C66" s="22" t="s">
        <v>34</v>
      </c>
      <c r="D66" s="14">
        <v>2580.8000000000002</v>
      </c>
    </row>
    <row r="67" spans="1:4" ht="20.100000000000001" customHeight="1" x14ac:dyDescent="0.25">
      <c r="A67" s="4" t="s">
        <v>367</v>
      </c>
      <c r="B67" s="4" t="s">
        <v>413</v>
      </c>
      <c r="C67" s="22" t="s">
        <v>459</v>
      </c>
      <c r="D67" s="14">
        <v>790</v>
      </c>
    </row>
    <row r="68" spans="1:4" ht="20.100000000000001" customHeight="1" x14ac:dyDescent="0.25">
      <c r="A68" s="4" t="s">
        <v>367</v>
      </c>
      <c r="B68" s="4" t="s">
        <v>414</v>
      </c>
      <c r="C68" s="22" t="s">
        <v>460</v>
      </c>
      <c r="D68" s="14">
        <v>4000</v>
      </c>
    </row>
    <row r="69" spans="1:4" ht="20.100000000000001" customHeight="1" x14ac:dyDescent="0.25">
      <c r="A69" s="4" t="s">
        <v>367</v>
      </c>
      <c r="B69" s="4" t="s">
        <v>392</v>
      </c>
      <c r="C69" s="22" t="s">
        <v>461</v>
      </c>
      <c r="D69" s="14">
        <v>7980.87</v>
      </c>
    </row>
    <row r="70" spans="1:4" ht="20.100000000000001" customHeight="1" x14ac:dyDescent="0.25">
      <c r="A70" s="4" t="s">
        <v>367</v>
      </c>
      <c r="B70" s="4" t="s">
        <v>415</v>
      </c>
      <c r="C70" s="22" t="s">
        <v>462</v>
      </c>
      <c r="D70" s="14">
        <v>963.9</v>
      </c>
    </row>
    <row r="71" spans="1:4" ht="20.100000000000001" customHeight="1" x14ac:dyDescent="0.25">
      <c r="A71" s="4" t="s">
        <v>367</v>
      </c>
      <c r="B71" s="4" t="s">
        <v>71</v>
      </c>
      <c r="C71" s="22" t="s">
        <v>463</v>
      </c>
      <c r="D71" s="14">
        <v>1274.4000000000001</v>
      </c>
    </row>
    <row r="72" spans="1:4" ht="20.100000000000001" customHeight="1" x14ac:dyDescent="0.25">
      <c r="A72" s="4" t="s">
        <v>367</v>
      </c>
      <c r="B72" s="4" t="s">
        <v>465</v>
      </c>
      <c r="C72" s="22" t="s">
        <v>464</v>
      </c>
      <c r="D72" s="14">
        <v>3500</v>
      </c>
    </row>
    <row r="73" spans="1:4" ht="20.100000000000001" customHeight="1" x14ac:dyDescent="0.25">
      <c r="A73" s="4" t="s">
        <v>367</v>
      </c>
      <c r="B73" s="4" t="s">
        <v>416</v>
      </c>
      <c r="C73" s="22" t="s">
        <v>32</v>
      </c>
      <c r="D73" s="14">
        <v>1099</v>
      </c>
    </row>
    <row r="74" spans="1:4" ht="20.100000000000001" customHeight="1" x14ac:dyDescent="0.25">
      <c r="A74" s="4" t="s">
        <v>367</v>
      </c>
      <c r="B74" s="4" t="s">
        <v>186</v>
      </c>
      <c r="C74" s="10" t="s">
        <v>187</v>
      </c>
      <c r="D74" s="14">
        <v>124.1</v>
      </c>
    </row>
    <row r="75" spans="1:4" ht="20.100000000000001" customHeight="1" x14ac:dyDescent="0.25">
      <c r="A75" s="4" t="s">
        <v>367</v>
      </c>
      <c r="B75" s="4" t="s">
        <v>417</v>
      </c>
      <c r="C75" s="22" t="s">
        <v>54</v>
      </c>
      <c r="D75" s="14">
        <v>30000</v>
      </c>
    </row>
    <row r="76" spans="1:4" ht="20.100000000000001" customHeight="1" x14ac:dyDescent="0.25">
      <c r="A76" s="4" t="s">
        <v>367</v>
      </c>
      <c r="B76" s="4" t="s">
        <v>5</v>
      </c>
      <c r="C76" s="22" t="s">
        <v>20</v>
      </c>
      <c r="D76" s="14">
        <v>3847.68</v>
      </c>
    </row>
    <row r="77" spans="1:4" ht="20.100000000000001" customHeight="1" x14ac:dyDescent="0.25">
      <c r="A77" s="4" t="s">
        <v>367</v>
      </c>
      <c r="B77" s="4" t="s">
        <v>143</v>
      </c>
      <c r="C77" s="22" t="s">
        <v>48</v>
      </c>
      <c r="D77" s="14">
        <v>18866.919999999998</v>
      </c>
    </row>
    <row r="78" spans="1:4" ht="20.100000000000001" customHeight="1" x14ac:dyDescent="0.25">
      <c r="A78" s="4" t="s">
        <v>367</v>
      </c>
      <c r="B78" s="4" t="s">
        <v>418</v>
      </c>
      <c r="C78" s="22" t="s">
        <v>322</v>
      </c>
      <c r="D78" s="14">
        <v>9701.82</v>
      </c>
    </row>
    <row r="79" spans="1:4" ht="20.100000000000001" customHeight="1" x14ac:dyDescent="0.25">
      <c r="A79" s="4" t="s">
        <v>366</v>
      </c>
      <c r="B79" s="4" t="s">
        <v>373</v>
      </c>
      <c r="C79" s="19" t="s">
        <v>361</v>
      </c>
      <c r="D79" s="15">
        <v>160</v>
      </c>
    </row>
    <row r="80" spans="1:4" ht="20.100000000000001" customHeight="1" x14ac:dyDescent="0.25">
      <c r="A80" s="4" t="s">
        <v>366</v>
      </c>
      <c r="B80" s="4" t="s">
        <v>5</v>
      </c>
      <c r="C80" s="19" t="s">
        <v>207</v>
      </c>
      <c r="D80" s="15">
        <v>200</v>
      </c>
    </row>
    <row r="81" spans="1:4" ht="20.100000000000001" customHeight="1" x14ac:dyDescent="0.25">
      <c r="A81" s="4" t="s">
        <v>366</v>
      </c>
      <c r="B81" s="4" t="s">
        <v>156</v>
      </c>
      <c r="C81" s="22" t="s">
        <v>384</v>
      </c>
      <c r="D81" s="14">
        <v>52.2</v>
      </c>
    </row>
    <row r="82" spans="1:4" ht="20.100000000000001" customHeight="1" x14ac:dyDescent="0.25">
      <c r="A82" s="4" t="s">
        <v>379</v>
      </c>
      <c r="B82" s="4" t="s">
        <v>159</v>
      </c>
      <c r="C82" s="10" t="s">
        <v>160</v>
      </c>
      <c r="D82" s="14">
        <v>1246.5</v>
      </c>
    </row>
    <row r="83" spans="1:4" ht="20.100000000000001" customHeight="1" x14ac:dyDescent="0.25">
      <c r="A83" s="4" t="s">
        <v>379</v>
      </c>
      <c r="B83" s="4" t="s">
        <v>188</v>
      </c>
      <c r="C83" s="22" t="s">
        <v>453</v>
      </c>
      <c r="D83" s="14">
        <v>900</v>
      </c>
    </row>
    <row r="84" spans="1:4" ht="20.100000000000001" customHeight="1" x14ac:dyDescent="0.25">
      <c r="A84" s="4" t="s">
        <v>379</v>
      </c>
      <c r="B84" s="4" t="s">
        <v>404</v>
      </c>
      <c r="C84" s="22" t="s">
        <v>454</v>
      </c>
      <c r="D84" s="14">
        <v>409</v>
      </c>
    </row>
    <row r="85" spans="1:4" ht="20.100000000000001" customHeight="1" x14ac:dyDescent="0.25">
      <c r="A85" s="4" t="s">
        <v>379</v>
      </c>
      <c r="B85" s="4" t="s">
        <v>132</v>
      </c>
      <c r="C85" s="22" t="s">
        <v>455</v>
      </c>
      <c r="D85" s="14">
        <v>196.61</v>
      </c>
    </row>
    <row r="86" spans="1:4" ht="20.100000000000001" customHeight="1" x14ac:dyDescent="0.25">
      <c r="A86" s="4" t="s">
        <v>379</v>
      </c>
      <c r="B86" s="4" t="s">
        <v>5</v>
      </c>
      <c r="C86" s="22" t="s">
        <v>20</v>
      </c>
      <c r="D86" s="14">
        <f>905.32+389.16+2351.36+4500+750</f>
        <v>8895.84</v>
      </c>
    </row>
    <row r="87" spans="1:4" ht="20.100000000000001" customHeight="1" x14ac:dyDescent="0.25">
      <c r="A87" s="4" t="s">
        <v>379</v>
      </c>
      <c r="B87" s="4" t="s">
        <v>405</v>
      </c>
      <c r="C87" s="22" t="s">
        <v>456</v>
      </c>
      <c r="D87" s="14">
        <v>540</v>
      </c>
    </row>
    <row r="88" spans="1:4" ht="20.100000000000001" customHeight="1" x14ac:dyDescent="0.25">
      <c r="A88" s="4" t="s">
        <v>379</v>
      </c>
      <c r="B88" s="4" t="s">
        <v>406</v>
      </c>
      <c r="C88" s="22" t="s">
        <v>457</v>
      </c>
      <c r="D88" s="14">
        <v>4200</v>
      </c>
    </row>
    <row r="89" spans="1:4" ht="20.100000000000001" customHeight="1" x14ac:dyDescent="0.25">
      <c r="A89" s="4" t="s">
        <v>379</v>
      </c>
      <c r="B89" s="4" t="s">
        <v>407</v>
      </c>
      <c r="C89" s="22" t="s">
        <v>32</v>
      </c>
      <c r="D89" s="14">
        <v>1978.5</v>
      </c>
    </row>
    <row r="90" spans="1:4" ht="20.100000000000001" customHeight="1" x14ac:dyDescent="0.25">
      <c r="A90" s="4" t="s">
        <v>379</v>
      </c>
      <c r="B90" s="4" t="s">
        <v>408</v>
      </c>
      <c r="C90" s="22" t="s">
        <v>32</v>
      </c>
      <c r="D90" s="14">
        <v>1351.75</v>
      </c>
    </row>
    <row r="91" spans="1:4" ht="20.100000000000001" customHeight="1" x14ac:dyDescent="0.25">
      <c r="A91" s="4" t="s">
        <v>379</v>
      </c>
      <c r="B91" s="4" t="s">
        <v>409</v>
      </c>
      <c r="C91" s="22" t="s">
        <v>6</v>
      </c>
      <c r="D91" s="14">
        <v>554.79999999999995</v>
      </c>
    </row>
    <row r="92" spans="1:4" ht="20.100000000000001" customHeight="1" x14ac:dyDescent="0.25">
      <c r="A92" s="4" t="s">
        <v>379</v>
      </c>
      <c r="B92" s="4" t="s">
        <v>5</v>
      </c>
      <c r="C92" s="22" t="s">
        <v>410</v>
      </c>
      <c r="D92" s="14">
        <v>100</v>
      </c>
    </row>
    <row r="93" spans="1:4" ht="20.100000000000001" customHeight="1" x14ac:dyDescent="0.25">
      <c r="A93" s="4" t="s">
        <v>379</v>
      </c>
      <c r="B93" s="4" t="s">
        <v>411</v>
      </c>
      <c r="C93" s="22" t="s">
        <v>458</v>
      </c>
      <c r="D93" s="14">
        <v>358.53</v>
      </c>
    </row>
    <row r="94" spans="1:4" ht="20.100000000000001" customHeight="1" x14ac:dyDescent="0.25">
      <c r="A94" s="4" t="s">
        <v>365</v>
      </c>
      <c r="B94" s="4" t="s">
        <v>5</v>
      </c>
      <c r="C94" s="19" t="s">
        <v>6</v>
      </c>
      <c r="D94" s="15">
        <f>59.99+0.01</f>
        <v>60</v>
      </c>
    </row>
    <row r="95" spans="1:4" ht="20.100000000000001" customHeight="1" x14ac:dyDescent="0.25">
      <c r="A95" s="4" t="s">
        <v>365</v>
      </c>
      <c r="B95" s="4" t="s">
        <v>5</v>
      </c>
      <c r="C95" s="22" t="s">
        <v>6</v>
      </c>
      <c r="D95" s="14">
        <v>856</v>
      </c>
    </row>
    <row r="96" spans="1:4" ht="20.100000000000001" customHeight="1" x14ac:dyDescent="0.25">
      <c r="A96" s="4" t="s">
        <v>364</v>
      </c>
      <c r="B96" s="4" t="s">
        <v>5</v>
      </c>
      <c r="C96" s="19" t="s">
        <v>6</v>
      </c>
      <c r="D96" s="15">
        <v>50</v>
      </c>
    </row>
    <row r="97" spans="1:4" ht="20.100000000000001" customHeight="1" x14ac:dyDescent="0.25">
      <c r="A97" s="4" t="s">
        <v>364</v>
      </c>
      <c r="B97" s="4" t="s">
        <v>100</v>
      </c>
      <c r="C97" s="22" t="s">
        <v>28</v>
      </c>
      <c r="D97" s="14">
        <v>13013.71</v>
      </c>
    </row>
    <row r="98" spans="1:4" ht="20.100000000000001" customHeight="1" x14ac:dyDescent="0.25">
      <c r="A98" s="4" t="s">
        <v>364</v>
      </c>
      <c r="B98" s="4" t="s">
        <v>98</v>
      </c>
      <c r="C98" s="22" t="s">
        <v>421</v>
      </c>
      <c r="D98" s="14">
        <v>198672.03</v>
      </c>
    </row>
    <row r="99" spans="1:4" ht="20.100000000000001" customHeight="1" x14ac:dyDescent="0.25">
      <c r="A99" s="4" t="s">
        <v>363</v>
      </c>
      <c r="B99" s="4" t="s">
        <v>5</v>
      </c>
      <c r="C99" s="19" t="s">
        <v>207</v>
      </c>
      <c r="D99" s="15">
        <f>300+100</f>
        <v>400</v>
      </c>
    </row>
    <row r="100" spans="1:4" ht="20.100000000000001" customHeight="1" x14ac:dyDescent="0.25">
      <c r="A100" s="4" t="s">
        <v>363</v>
      </c>
      <c r="B100" s="4" t="s">
        <v>395</v>
      </c>
      <c r="C100" s="22" t="s">
        <v>450</v>
      </c>
      <c r="D100" s="14">
        <v>878</v>
      </c>
    </row>
    <row r="101" spans="1:4" ht="20.100000000000001" customHeight="1" x14ac:dyDescent="0.25">
      <c r="A101" s="4" t="s">
        <v>363</v>
      </c>
      <c r="B101" s="4" t="s">
        <v>396</v>
      </c>
      <c r="C101" s="22" t="s">
        <v>34</v>
      </c>
      <c r="D101" s="14">
        <v>442.82</v>
      </c>
    </row>
    <row r="102" spans="1:4" ht="20.100000000000001" customHeight="1" x14ac:dyDescent="0.25">
      <c r="A102" s="4" t="s">
        <v>363</v>
      </c>
      <c r="B102" s="4" t="s">
        <v>397</v>
      </c>
      <c r="C102" s="22" t="s">
        <v>74</v>
      </c>
      <c r="D102" s="14">
        <v>483.1</v>
      </c>
    </row>
    <row r="103" spans="1:4" ht="20.100000000000001" customHeight="1" x14ac:dyDescent="0.25">
      <c r="A103" s="4" t="s">
        <v>363</v>
      </c>
      <c r="B103" s="4" t="s">
        <v>398</v>
      </c>
      <c r="C103" s="22" t="s">
        <v>451</v>
      </c>
      <c r="D103" s="14">
        <v>1920</v>
      </c>
    </row>
    <row r="104" spans="1:4" ht="20.100000000000001" customHeight="1" x14ac:dyDescent="0.25">
      <c r="A104" s="4" t="s">
        <v>363</v>
      </c>
      <c r="B104" s="4" t="s">
        <v>399</v>
      </c>
      <c r="C104" s="22" t="s">
        <v>452</v>
      </c>
      <c r="D104" s="14">
        <v>3372.18</v>
      </c>
    </row>
    <row r="105" spans="1:4" ht="20.100000000000001" customHeight="1" x14ac:dyDescent="0.25">
      <c r="A105" s="4" t="s">
        <v>363</v>
      </c>
      <c r="B105" s="4" t="s">
        <v>400</v>
      </c>
      <c r="C105" s="22" t="s">
        <v>32</v>
      </c>
      <c r="D105" s="14">
        <v>750</v>
      </c>
    </row>
    <row r="106" spans="1:4" ht="20.100000000000001" customHeight="1" x14ac:dyDescent="0.25">
      <c r="A106" s="4" t="s">
        <v>363</v>
      </c>
      <c r="B106" s="4" t="s">
        <v>401</v>
      </c>
      <c r="C106" s="22" t="s">
        <v>32</v>
      </c>
      <c r="D106" s="14">
        <v>2424.04</v>
      </c>
    </row>
    <row r="107" spans="1:4" ht="20.100000000000001" customHeight="1" x14ac:dyDescent="0.25">
      <c r="A107" s="4" t="s">
        <v>363</v>
      </c>
      <c r="B107" s="4" t="s">
        <v>402</v>
      </c>
      <c r="C107" s="22" t="s">
        <v>403</v>
      </c>
      <c r="D107" s="14">
        <v>12000</v>
      </c>
    </row>
    <row r="108" spans="1:4" ht="20.100000000000001" customHeight="1" x14ac:dyDescent="0.25">
      <c r="A108" s="4" t="s">
        <v>378</v>
      </c>
      <c r="B108" s="4" t="s">
        <v>5</v>
      </c>
      <c r="C108" s="22" t="s">
        <v>20</v>
      </c>
      <c r="D108" s="14">
        <v>310.56</v>
      </c>
    </row>
    <row r="109" spans="1:4" ht="20.100000000000001" customHeight="1" x14ac:dyDescent="0.25">
      <c r="A109" s="4" t="s">
        <v>378</v>
      </c>
      <c r="B109" s="4" t="s">
        <v>392</v>
      </c>
      <c r="C109" s="22" t="s">
        <v>448</v>
      </c>
      <c r="D109" s="14">
        <v>2678.78</v>
      </c>
    </row>
    <row r="110" spans="1:4" ht="20.100000000000001" customHeight="1" x14ac:dyDescent="0.25">
      <c r="A110" s="4" t="s">
        <v>378</v>
      </c>
      <c r="B110" s="4" t="s">
        <v>393</v>
      </c>
      <c r="C110" s="22" t="s">
        <v>449</v>
      </c>
      <c r="D110" s="14">
        <v>2700</v>
      </c>
    </row>
    <row r="111" spans="1:4" ht="20.100000000000001" customHeight="1" x14ac:dyDescent="0.25">
      <c r="A111" s="4" t="s">
        <v>378</v>
      </c>
      <c r="B111" s="4" t="s">
        <v>394</v>
      </c>
      <c r="C111" s="22" t="s">
        <v>32</v>
      </c>
      <c r="D111" s="14">
        <v>1335</v>
      </c>
    </row>
    <row r="112" spans="1:4" ht="20.100000000000001" customHeight="1" x14ac:dyDescent="0.25">
      <c r="A112" s="4" t="s">
        <v>378</v>
      </c>
      <c r="B112" s="4" t="s">
        <v>5</v>
      </c>
      <c r="C112" s="22" t="s">
        <v>20</v>
      </c>
      <c r="D112" s="14">
        <v>234</v>
      </c>
    </row>
    <row r="113" spans="1:4" ht="20.100000000000001" customHeight="1" x14ac:dyDescent="0.25">
      <c r="A113" s="4" t="s">
        <v>378</v>
      </c>
      <c r="B113" s="4" t="s">
        <v>156</v>
      </c>
      <c r="C113" s="22" t="s">
        <v>384</v>
      </c>
      <c r="D113" s="14">
        <v>8.8000000000000007</v>
      </c>
    </row>
    <row r="114" spans="1:4" ht="20.100000000000001" customHeight="1" x14ac:dyDescent="0.25">
      <c r="A114" s="4" t="s">
        <v>377</v>
      </c>
      <c r="B114" s="4" t="s">
        <v>388</v>
      </c>
      <c r="C114" s="22" t="s">
        <v>32</v>
      </c>
      <c r="D114" s="14">
        <v>2066.69</v>
      </c>
    </row>
    <row r="115" spans="1:4" ht="20.100000000000001" customHeight="1" x14ac:dyDescent="0.25">
      <c r="A115" s="4" t="s">
        <v>377</v>
      </c>
      <c r="B115" s="4" t="s">
        <v>145</v>
      </c>
      <c r="C115" s="22" t="s">
        <v>32</v>
      </c>
      <c r="D115" s="14">
        <v>20</v>
      </c>
    </row>
    <row r="116" spans="1:4" ht="20.100000000000001" customHeight="1" x14ac:dyDescent="0.25">
      <c r="A116" s="4" t="s">
        <v>377</v>
      </c>
      <c r="B116" s="4" t="s">
        <v>389</v>
      </c>
      <c r="C116" s="22" t="s">
        <v>54</v>
      </c>
      <c r="D116" s="14">
        <v>41735.42</v>
      </c>
    </row>
    <row r="117" spans="1:4" ht="20.100000000000001" customHeight="1" x14ac:dyDescent="0.25">
      <c r="A117" s="4" t="s">
        <v>377</v>
      </c>
      <c r="B117" s="4" t="s">
        <v>390</v>
      </c>
      <c r="C117" s="22" t="s">
        <v>32</v>
      </c>
      <c r="D117" s="14">
        <v>1800</v>
      </c>
    </row>
    <row r="118" spans="1:4" ht="20.100000000000001" customHeight="1" x14ac:dyDescent="0.25">
      <c r="A118" s="4" t="s">
        <v>377</v>
      </c>
      <c r="B118" s="4" t="s">
        <v>391</v>
      </c>
      <c r="C118" s="22" t="s">
        <v>447</v>
      </c>
      <c r="D118" s="14">
        <v>10736</v>
      </c>
    </row>
    <row r="119" spans="1:4" ht="20.100000000000001" customHeight="1" x14ac:dyDescent="0.25">
      <c r="A119" s="4" t="s">
        <v>377</v>
      </c>
      <c r="B119" s="4" t="s">
        <v>5</v>
      </c>
      <c r="C119" s="22" t="s">
        <v>30</v>
      </c>
      <c r="D119" s="14">
        <v>707</v>
      </c>
    </row>
    <row r="120" spans="1:4" ht="20.100000000000001" customHeight="1" x14ac:dyDescent="0.25">
      <c r="A120" s="4" t="s">
        <v>376</v>
      </c>
      <c r="B120" s="4" t="s">
        <v>386</v>
      </c>
      <c r="C120" s="22" t="s">
        <v>445</v>
      </c>
      <c r="D120" s="14">
        <v>50</v>
      </c>
    </row>
    <row r="121" spans="1:4" ht="20.100000000000001" customHeight="1" x14ac:dyDescent="0.25">
      <c r="A121" s="4" t="s">
        <v>376</v>
      </c>
      <c r="B121" s="4" t="s">
        <v>387</v>
      </c>
      <c r="C121" s="22" t="s">
        <v>446</v>
      </c>
      <c r="D121" s="14">
        <v>1200</v>
      </c>
    </row>
    <row r="122" spans="1:4" ht="20.100000000000001" customHeight="1" x14ac:dyDescent="0.25">
      <c r="A122" s="4" t="s">
        <v>362</v>
      </c>
      <c r="B122" s="4" t="s">
        <v>5</v>
      </c>
      <c r="C122" s="19" t="s">
        <v>6</v>
      </c>
      <c r="D122" s="15">
        <v>7.8</v>
      </c>
    </row>
    <row r="123" spans="1:4" ht="20.100000000000001" customHeight="1" x14ac:dyDescent="0.25">
      <c r="A123" s="4" t="s">
        <v>375</v>
      </c>
      <c r="B123" s="4" t="s">
        <v>5</v>
      </c>
      <c r="C123" s="22" t="s">
        <v>20</v>
      </c>
      <c r="D123" s="14">
        <f>28.6+1362.15+2088.63+4347.98+1350+2402+2778.88+535.8</f>
        <v>14894.04</v>
      </c>
    </row>
    <row r="124" spans="1:4" ht="20.100000000000001" customHeight="1" x14ac:dyDescent="0.25">
      <c r="A124" s="4" t="s">
        <v>375</v>
      </c>
      <c r="B124" s="4" t="s">
        <v>385</v>
      </c>
      <c r="C124" s="22" t="s">
        <v>32</v>
      </c>
      <c r="D124" s="14">
        <v>413.72</v>
      </c>
    </row>
    <row r="125" spans="1:4" ht="20.100000000000001" customHeight="1" x14ac:dyDescent="0.25">
      <c r="A125" s="4" t="s">
        <v>375</v>
      </c>
      <c r="B125" s="4" t="s">
        <v>33</v>
      </c>
      <c r="C125" s="22" t="s">
        <v>34</v>
      </c>
      <c r="D125" s="14">
        <v>2859.2</v>
      </c>
    </row>
    <row r="126" spans="1:4" ht="20.100000000000001" customHeight="1" x14ac:dyDescent="0.25">
      <c r="A126" s="4" t="s">
        <v>375</v>
      </c>
      <c r="B126" s="4" t="s">
        <v>156</v>
      </c>
      <c r="C126" s="22" t="s">
        <v>384</v>
      </c>
      <c r="D126" s="14">
        <v>24.7</v>
      </c>
    </row>
    <row r="127" spans="1:4" ht="20.100000000000001" customHeight="1" x14ac:dyDescent="0.25">
      <c r="A127" s="4" t="s">
        <v>360</v>
      </c>
      <c r="B127" s="4" t="s">
        <v>373</v>
      </c>
      <c r="C127" s="19" t="s">
        <v>361</v>
      </c>
      <c r="D127" s="15">
        <v>1440</v>
      </c>
    </row>
    <row r="128" spans="1:4" ht="20.100000000000001" customHeight="1" x14ac:dyDescent="0.25">
      <c r="A128" s="4" t="s">
        <v>360</v>
      </c>
      <c r="B128" s="4" t="s">
        <v>5</v>
      </c>
      <c r="C128" s="22" t="s">
        <v>30</v>
      </c>
      <c r="D128" s="14">
        <f>13760+0.47</f>
        <v>13760.47</v>
      </c>
    </row>
    <row r="129" spans="1:4" ht="20.100000000000001" customHeight="1" x14ac:dyDescent="0.25">
      <c r="A129" s="4" t="s">
        <v>374</v>
      </c>
      <c r="B129" s="4" t="s">
        <v>5</v>
      </c>
      <c r="C129" s="22" t="s">
        <v>383</v>
      </c>
      <c r="D129" s="14">
        <v>218</v>
      </c>
    </row>
    <row r="130" spans="1:4" ht="20.100000000000001" customHeight="1" x14ac:dyDescent="0.25">
      <c r="A130" s="4" t="s">
        <v>374</v>
      </c>
      <c r="B130" s="4" t="s">
        <v>5</v>
      </c>
      <c r="C130" s="22" t="s">
        <v>30</v>
      </c>
      <c r="D130" s="14">
        <f>2069.66+21711.6</f>
        <v>23781.26</v>
      </c>
    </row>
    <row r="131" spans="1:4" ht="20.100000000000001" customHeight="1" x14ac:dyDescent="0.25">
      <c r="A131" s="4" t="s">
        <v>374</v>
      </c>
      <c r="B131" s="4" t="s">
        <v>156</v>
      </c>
      <c r="C131" s="22" t="s">
        <v>384</v>
      </c>
      <c r="D131" s="14">
        <v>30.22</v>
      </c>
    </row>
    <row r="132" spans="1:4" ht="20.100000000000001" customHeight="1" thickBot="1" x14ac:dyDescent="0.3">
      <c r="A132" s="23"/>
      <c r="B132" s="23"/>
      <c r="C132" s="24"/>
      <c r="D132" s="25">
        <f>SUM(D2:D131)</f>
        <v>725245.38</v>
      </c>
    </row>
    <row r="133" spans="1:4" ht="20.100000000000001" customHeight="1" thickTop="1" x14ac:dyDescent="0.25"/>
    <row r="134" spans="1:4" ht="20.100000000000001" customHeight="1" x14ac:dyDescent="0.25"/>
    <row r="135" spans="1:4" ht="20.100000000000001" customHeight="1" x14ac:dyDescent="0.25"/>
    <row r="136" spans="1:4" ht="20.100000000000001" customHeight="1" x14ac:dyDescent="0.25"/>
    <row r="137" spans="1:4" ht="20.100000000000001" customHeight="1" x14ac:dyDescent="0.25"/>
    <row r="138" spans="1:4" ht="20.100000000000001" customHeight="1" x14ac:dyDescent="0.25"/>
    <row r="139" spans="1:4" ht="20.100000000000001" customHeight="1" x14ac:dyDescent="0.25"/>
    <row r="140" spans="1:4" ht="20.100000000000001" customHeight="1" x14ac:dyDescent="0.25"/>
    <row r="141" spans="1:4" ht="20.100000000000001" customHeight="1" x14ac:dyDescent="0.25"/>
    <row r="142" spans="1:4" ht="20.100000000000001" customHeight="1" x14ac:dyDescent="0.25"/>
    <row r="143" spans="1:4" ht="20.100000000000001" customHeight="1" x14ac:dyDescent="0.25"/>
    <row r="144" spans="1: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</sheetData>
  <sortState xmlns:xlrd2="http://schemas.microsoft.com/office/spreadsheetml/2017/richdata2" ref="A2:D131">
    <sortCondition ref="A2:A13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LUGLIO 2023</vt:lpstr>
      <vt:lpstr>AGOSTO 2023</vt:lpstr>
      <vt:lpstr>SETTEMBRE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Spiazzi Carmen</dc:creator>
  <cp:lastModifiedBy>Lunardi Sonia</cp:lastModifiedBy>
  <cp:lastPrinted>2019-09-16T08:53:04Z</cp:lastPrinted>
  <dcterms:created xsi:type="dcterms:W3CDTF">2018-06-04T07:56:58Z</dcterms:created>
  <dcterms:modified xsi:type="dcterms:W3CDTF">2023-12-15T08:15:44Z</dcterms:modified>
</cp:coreProperties>
</file>