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Trasparente\Pagamenti\Anno 2022\"/>
    </mc:Choice>
  </mc:AlternateContent>
  <xr:revisionPtr revIDLastSave="0" documentId="13_ncr:1_{6B771616-448F-4283-90C5-5F3AF9DCD81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LUGLIO 2022" sheetId="5" r:id="rId1"/>
    <sheet name="AGOSTO 2022" sheetId="6" r:id="rId2"/>
    <sheet name="SETTEMBRE 2022" sheetId="7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" l="1"/>
  <c r="D2" i="7"/>
  <c r="D77" i="7"/>
  <c r="D105" i="7"/>
  <c r="D87" i="7"/>
  <c r="D142" i="7" l="1"/>
  <c r="D158" i="7"/>
  <c r="D182" i="7"/>
  <c r="D216" i="7"/>
  <c r="D190" i="7"/>
  <c r="D219" i="7"/>
  <c r="D130" i="7"/>
  <c r="D226" i="7" s="1"/>
  <c r="D148" i="7"/>
  <c r="D161" i="7"/>
  <c r="D183" i="7"/>
  <c r="D217" i="7"/>
  <c r="D4" i="6"/>
  <c r="D2" i="6"/>
  <c r="D96" i="6" l="1"/>
  <c r="D54" i="6"/>
  <c r="D36" i="6"/>
  <c r="D63" i="6"/>
  <c r="D60" i="6"/>
  <c r="D58" i="6"/>
  <c r="D84" i="6"/>
  <c r="D87" i="6"/>
  <c r="D93" i="6"/>
  <c r="D7" i="6"/>
  <c r="D88" i="6"/>
  <c r="D18" i="5"/>
  <c r="D15" i="5"/>
  <c r="D7" i="5"/>
  <c r="D30" i="5"/>
  <c r="D29" i="5"/>
  <c r="D54" i="5"/>
  <c r="D45" i="5"/>
  <c r="D60" i="5"/>
  <c r="D67" i="5"/>
  <c r="D97" i="5"/>
  <c r="D96" i="5"/>
  <c r="D92" i="5"/>
  <c r="D111" i="5"/>
  <c r="D129" i="5" l="1"/>
  <c r="D128" i="5"/>
  <c r="D132" i="5"/>
  <c r="D156" i="5"/>
  <c r="D147" i="5"/>
  <c r="D157" i="5"/>
  <c r="D100" i="5"/>
  <c r="D159" i="5" s="1"/>
  <c r="D115" i="5"/>
  <c r="D131" i="5"/>
  <c r="D134" i="5"/>
</calcChain>
</file>

<file path=xl/sharedStrings.xml><?xml version="1.0" encoding="utf-8"?>
<sst xmlns="http://schemas.openxmlformats.org/spreadsheetml/2006/main" count="1708" uniqueCount="546">
  <si>
    <t>BENEFICIARI</t>
  </si>
  <si>
    <t>DATA  PAGAMENTO</t>
  </si>
  <si>
    <t>IMPORTO PAGATO</t>
  </si>
  <si>
    <t>TIPOLOGIA SPESE</t>
  </si>
  <si>
    <t>Soggetti diversi</t>
  </si>
  <si>
    <t>Rimborso spese</t>
  </si>
  <si>
    <t>Stipendi</t>
  </si>
  <si>
    <t>Materiale</t>
  </si>
  <si>
    <t>Saldo competenze</t>
  </si>
  <si>
    <t>Cachet spettacolo</t>
  </si>
  <si>
    <t/>
  </si>
  <si>
    <t>Wurth Srl</t>
  </si>
  <si>
    <t>B&amp;B Hotels Italia SpA</t>
  </si>
  <si>
    <t>Rimborso biglietti</t>
  </si>
  <si>
    <t>RS Components Srl</t>
  </si>
  <si>
    <t>Betasint Srl</t>
  </si>
  <si>
    <t>Spese per trasferte</t>
  </si>
  <si>
    <t>Costruzioni Meccaniche Ferrari</t>
  </si>
  <si>
    <t>Meta Viaggi</t>
  </si>
  <si>
    <t>Anteo SpA</t>
  </si>
  <si>
    <t>Accademia Perduta Romagna Teatri</t>
  </si>
  <si>
    <t>Autoradiotassi Soc.Coop. arl</t>
  </si>
  <si>
    <t>Utilizzo buoni taxi</t>
  </si>
  <si>
    <t>META PLATFORMS IRELAND LIMITED</t>
  </si>
  <si>
    <t>28.07.2022</t>
  </si>
  <si>
    <t>27.07.2022</t>
  </si>
  <si>
    <t>26.07.2022</t>
  </si>
  <si>
    <t>20.07.2022</t>
  </si>
  <si>
    <t>14.07.2022</t>
  </si>
  <si>
    <t>13.07.2022</t>
  </si>
  <si>
    <t>11.07.2022</t>
  </si>
  <si>
    <t>08.07.2022</t>
  </si>
  <si>
    <t>05.07.2022</t>
  </si>
  <si>
    <t>29.07.2022</t>
  </si>
  <si>
    <t>21.07.2022</t>
  </si>
  <si>
    <t>19.07.2022</t>
  </si>
  <si>
    <t>18.07.2022</t>
  </si>
  <si>
    <t>15.07.2022</t>
  </si>
  <si>
    <t>12.07.2022</t>
  </si>
  <si>
    <t>07.07.2022</t>
  </si>
  <si>
    <t>06.07.2022</t>
  </si>
  <si>
    <t>04.07.2022</t>
  </si>
  <si>
    <t>01.07.2022</t>
  </si>
  <si>
    <t>Campagna Social Luglio 2022</t>
  </si>
  <si>
    <t>Ludwig Off. Ling. Contemporanei</t>
  </si>
  <si>
    <t>Programmazione artistica</t>
  </si>
  <si>
    <t>Conrad Electronic</t>
  </si>
  <si>
    <t>Sostituzione Nas Backup Ced</t>
  </si>
  <si>
    <t>Holding Dolomiti Srl</t>
  </si>
  <si>
    <t>Fornitura mascherine chirurgiche</t>
  </si>
  <si>
    <t>Conguaglio tagliandi Invito a Teatro</t>
  </si>
  <si>
    <t>Teatro I Scarl</t>
  </si>
  <si>
    <t>Congress Service 2000 Srl</t>
  </si>
  <si>
    <t>Noleggio per fitto teatro</t>
  </si>
  <si>
    <t>Affitto sala per proiezione</t>
  </si>
  <si>
    <t>Mare Food Lab Srl</t>
  </si>
  <si>
    <t>Catering Festival</t>
  </si>
  <si>
    <t>Presidio spettacoli - manutenzione</t>
  </si>
  <si>
    <t>ALL OVER STAMPERIA TESSILE</t>
  </si>
  <si>
    <t>Stampa su tessuti</t>
  </si>
  <si>
    <t>COOPSPETTACOLO.IT SCARL</t>
  </si>
  <si>
    <t>Visual design spettacolo</t>
  </si>
  <si>
    <t>Punto Flamenco Associazione Culturale</t>
  </si>
  <si>
    <t>Hera Comm Spa</t>
  </si>
  <si>
    <t>Fornitura gas 05.22</t>
  </si>
  <si>
    <t>Corso ufficio gare e bandi</t>
  </si>
  <si>
    <t>Centro Studi Amm. Alta Padovana</t>
  </si>
  <si>
    <t>Dododesign</t>
  </si>
  <si>
    <t>Regia evento IBC</t>
  </si>
  <si>
    <t>F.I.R.A.S. di Croce Srl</t>
  </si>
  <si>
    <t>Materiale manutenzione Laboratorio</t>
  </si>
  <si>
    <t>Emilia Romagna Teatro Fondazione</t>
  </si>
  <si>
    <t>SILA Snc</t>
  </si>
  <si>
    <t>Spada Transfer SPADA MASSIMO &amp; C. S.N.C.</t>
  </si>
  <si>
    <t>Transfer tour</t>
  </si>
  <si>
    <t>Prase Engineering SpA</t>
  </si>
  <si>
    <t>Riparazione materiale fonico</t>
  </si>
  <si>
    <t>CHG-MERIDIAN ITALIA S.p.A.</t>
  </si>
  <si>
    <t>Canone server</t>
  </si>
  <si>
    <t>Officine Acustiche</t>
  </si>
  <si>
    <t>Eliorapid Srl</t>
  </si>
  <si>
    <t>Lyreco Italia Srl</t>
  </si>
  <si>
    <t>Leonardo Hotel Hermitage Srl</t>
  </si>
  <si>
    <t>Bitermica Srl</t>
  </si>
  <si>
    <t>Fornitura metano</t>
  </si>
  <si>
    <t>Enel Energia SpA</t>
  </si>
  <si>
    <t>MM SpA</t>
  </si>
  <si>
    <t>Fornitura energia elettrica</t>
  </si>
  <si>
    <t>Fornitura acqua potabile Teatri</t>
  </si>
  <si>
    <t>Agenzia delle Entrate</t>
  </si>
  <si>
    <t>Cred. imp. da/deb. imp. a autor. fiscali</t>
  </si>
  <si>
    <t>Allsystem Spa</t>
  </si>
  <si>
    <t>Servizi di pronto intervento</t>
  </si>
  <si>
    <t>Baburka Production Soc. Coop.</t>
  </si>
  <si>
    <t>Meta Viaggi Srl</t>
  </si>
  <si>
    <t>Sicad SpA</t>
  </si>
  <si>
    <t>Milano Music Rent Srl</t>
  </si>
  <si>
    <t>Noleggio materiale audio</t>
  </si>
  <si>
    <t>Alpha Srl</t>
  </si>
  <si>
    <t>Noleggio materiale</t>
  </si>
  <si>
    <t>Willis Italia SpA</t>
  </si>
  <si>
    <t>Polizze tutela legale auto</t>
  </si>
  <si>
    <t>Pellegrini Walter &amp; C. Srl</t>
  </si>
  <si>
    <t>Materiale di consumo Laboratorio</t>
  </si>
  <si>
    <t>Teatri per Milano Ass. Culturale</t>
  </si>
  <si>
    <t>Prevendite biglietti</t>
  </si>
  <si>
    <t>Barzaghi Gomma Sas</t>
  </si>
  <si>
    <t>Comedie de Geneve</t>
  </si>
  <si>
    <t>Faso Dense Theatre</t>
  </si>
  <si>
    <t>Axis Productions Association</t>
  </si>
  <si>
    <t>Calamit Srl</t>
  </si>
  <si>
    <t>Mod.F24</t>
  </si>
  <si>
    <t>Contributi 06/22</t>
  </si>
  <si>
    <t>Fondo Salute Sempre</t>
  </si>
  <si>
    <t>Versamento 06/2022</t>
  </si>
  <si>
    <t>Cessione 1/5 stipendio</t>
  </si>
  <si>
    <t>Fairexx Logistics for exhibitio</t>
  </si>
  <si>
    <t>Trasporto e facchinaggi spettacolo</t>
  </si>
  <si>
    <t>Hotel King Mokinba</t>
  </si>
  <si>
    <t>R.C.COLORI DI CINQUETTI RENZO</t>
  </si>
  <si>
    <t>A.S.H. Hotels Srl</t>
  </si>
  <si>
    <t>Battaglia Francesco Franco</t>
  </si>
  <si>
    <t>Assistenza elettrica mese di giugno</t>
  </si>
  <si>
    <t>Sogud Srl</t>
  </si>
  <si>
    <t>Cena Prima Facons d'aimer</t>
  </si>
  <si>
    <t>Assolombarda Servizi SpA</t>
  </si>
  <si>
    <t>Corsi di formazione</t>
  </si>
  <si>
    <t>Bubba Music Srl</t>
  </si>
  <si>
    <t>Cachet musicisti</t>
  </si>
  <si>
    <t>NFR Solutions  Srl</t>
  </si>
  <si>
    <t>Assistenza sistematica 05.22</t>
  </si>
  <si>
    <t>IHotel Srl</t>
  </si>
  <si>
    <t>Bonazzi Curvatura Tubi Sas</t>
  </si>
  <si>
    <t>Fornitura materiale scenografico</t>
  </si>
  <si>
    <t>Tecnotherma Srl</t>
  </si>
  <si>
    <t>Materiale per manutenzione teatro</t>
  </si>
  <si>
    <t>Y2K di Barontini Francesco</t>
  </si>
  <si>
    <t>Materiale Apple per fonici</t>
  </si>
  <si>
    <t>Arcangel Immagini Sl</t>
  </si>
  <si>
    <t>Comune di Milano</t>
  </si>
  <si>
    <t>Imposte e tasse</t>
  </si>
  <si>
    <t>Day Ristoserviced SpA</t>
  </si>
  <si>
    <t>Acquisto buoni pasto</t>
  </si>
  <si>
    <t>Theatre National Wallonie _ Bruxelles</t>
  </si>
  <si>
    <t>Riaddebito costi extra</t>
  </si>
  <si>
    <t>Utensilvit di Gorini Marco</t>
  </si>
  <si>
    <t>C.A.M.A. Sas</t>
  </si>
  <si>
    <t>Rivista Sipario 21.22</t>
  </si>
  <si>
    <t>Siste di S. De Franchis</t>
  </si>
  <si>
    <t>Materiale per scenografie vario</t>
  </si>
  <si>
    <t>Geo Soc.Cooperativa</t>
  </si>
  <si>
    <t>Manutenzione Laboratorio</t>
  </si>
  <si>
    <t>Aldai</t>
  </si>
  <si>
    <t>Previndai_Fondo pensione</t>
  </si>
  <si>
    <t>Fondo pensione Byblos</t>
  </si>
  <si>
    <t>Arca Prev. Fondo pensione</t>
  </si>
  <si>
    <t>Alleata Previdenza</t>
  </si>
  <si>
    <t>Fideuram Vita</t>
  </si>
  <si>
    <t>Generali Italia SpA</t>
  </si>
  <si>
    <t>Intesa San Paolo Vita SpA</t>
  </si>
  <si>
    <t>Versamento II trim. 2022</t>
  </si>
  <si>
    <t>Fondo pensione Arti &amp; Mestieri</t>
  </si>
  <si>
    <t>Arti e Mestieri</t>
  </si>
  <si>
    <t>BSP Srl</t>
  </si>
  <si>
    <t>Elaborazione MUD</t>
  </si>
  <si>
    <t>Italvideo Service Srl</t>
  </si>
  <si>
    <t>Ecologica Servizio Ambientale</t>
  </si>
  <si>
    <t>Servizio raccolta rifiuti Settimo</t>
  </si>
  <si>
    <t>Edicola Barone</t>
  </si>
  <si>
    <t xml:space="preserve">Acquisti riviste </t>
  </si>
  <si>
    <t>Dorky Park Gmbh</t>
  </si>
  <si>
    <t>Dead Center Theatre Company Tld</t>
  </si>
  <si>
    <t>COMEDIE DE CAEN - CDN DE NORMADIE</t>
  </si>
  <si>
    <t>P OR K - ASSOCIAÇÃO CULTURAL</t>
  </si>
  <si>
    <t>Reso infortunio</t>
  </si>
  <si>
    <t>Rossetti Group Srl</t>
  </si>
  <si>
    <t>CDI Centro Diagnostico SpA</t>
  </si>
  <si>
    <t>Prestazioni sanitarie</t>
  </si>
  <si>
    <t>Sacchi Giuseppe SpA</t>
  </si>
  <si>
    <t>AFI Srl</t>
  </si>
  <si>
    <t>Accertamenti sanitari</t>
  </si>
  <si>
    <t>Altea Up Srl</t>
  </si>
  <si>
    <t>Consulenze</t>
  </si>
  <si>
    <t>Rbf Impianti e Automazione Srl</t>
  </si>
  <si>
    <t>Manutenzione cancelli</t>
  </si>
  <si>
    <t>Thomann Gmbh</t>
  </si>
  <si>
    <t>Best Light Srl</t>
  </si>
  <si>
    <t>Photomakers Srl</t>
  </si>
  <si>
    <t>Peroni SpA</t>
  </si>
  <si>
    <t>Materiale scenografico Laboratorio</t>
  </si>
  <si>
    <t>Regione Lombardia esonero L68</t>
  </si>
  <si>
    <t>PagoPa</t>
  </si>
  <si>
    <t>HERA COMM S.P.A.</t>
  </si>
  <si>
    <t>Fornitura gas Teatri e laboratorio</t>
  </si>
  <si>
    <t>Grenke Locazione Srl</t>
  </si>
  <si>
    <t>Canone leasing operativo</t>
  </si>
  <si>
    <t>DE LAGE LANDEN INTERNATIONAL B.V.</t>
  </si>
  <si>
    <t>Noleggio PC e canoni vari</t>
  </si>
  <si>
    <t>Wind Tre</t>
  </si>
  <si>
    <t>Spese varie</t>
  </si>
  <si>
    <t>Fornitura maschera</t>
  </si>
  <si>
    <t>29.08.2022</t>
  </si>
  <si>
    <t>Fondo cassa</t>
  </si>
  <si>
    <t>24.08.2022</t>
  </si>
  <si>
    <t>03.08.2022</t>
  </si>
  <si>
    <t>31.08.2022</t>
  </si>
  <si>
    <t>22.08.2022</t>
  </si>
  <si>
    <t>19.08.2022</t>
  </si>
  <si>
    <t>Tecmarket Servizi Spa</t>
  </si>
  <si>
    <t>FASI</t>
  </si>
  <si>
    <t>Contributi IV trimestre</t>
  </si>
  <si>
    <t>Cap Holding Spa</t>
  </si>
  <si>
    <t>Fornitura acqua potabile</t>
  </si>
  <si>
    <t>Canone Homebanking BPM</t>
  </si>
  <si>
    <t>30.08.2022</t>
  </si>
  <si>
    <t>12.08.2022</t>
  </si>
  <si>
    <t>08.08.2022</t>
  </si>
  <si>
    <t>05.08.2022</t>
  </si>
  <si>
    <t>04.08.2022</t>
  </si>
  <si>
    <t>02.08.2022</t>
  </si>
  <si>
    <t>01.08.2022</t>
  </si>
  <si>
    <t>Telepass Spa</t>
  </si>
  <si>
    <t>Pedaggi</t>
  </si>
  <si>
    <t>Pagamenti vari</t>
  </si>
  <si>
    <t>Campagna Social Agosto 2022</t>
  </si>
  <si>
    <t>Datacol Srl</t>
  </si>
  <si>
    <t>Materiale  per manutenzione</t>
  </si>
  <si>
    <t>Fornitura materiale Laboratorio</t>
  </si>
  <si>
    <t>COOPERATIVA ARCHIVISTICA E BIBLIOTECARIA</t>
  </si>
  <si>
    <t>Ricerca personale Archivio</t>
  </si>
  <si>
    <t>Compagnia Orsini Srl</t>
  </si>
  <si>
    <t>Opera Srl</t>
  </si>
  <si>
    <t>Giovit Srl</t>
  </si>
  <si>
    <t>Sicli Sistemi Srl</t>
  </si>
  <si>
    <t>Controllo semestrale manutenzione</t>
  </si>
  <si>
    <t>Savà Srl</t>
  </si>
  <si>
    <t>Centro Teatrale Santa Cristina</t>
  </si>
  <si>
    <t>Contratto per collaborazione</t>
  </si>
  <si>
    <t>Manutenzione materiale fonico</t>
  </si>
  <si>
    <t xml:space="preserve">MAV </t>
  </si>
  <si>
    <t>Anac</t>
  </si>
  <si>
    <t>Italiana Audion Srl</t>
  </si>
  <si>
    <t>Versamento 07/2022</t>
  </si>
  <si>
    <t>Trattenute sindacali</t>
  </si>
  <si>
    <t>Bricoman Italia Srl</t>
  </si>
  <si>
    <t>Centro Nazionale Produzione Danza V. Sieni</t>
  </si>
  <si>
    <t>Cooperativa F.E.M.A a.r.l.</t>
  </si>
  <si>
    <t>New Sonor Srl</t>
  </si>
  <si>
    <t>Cosma Srl</t>
  </si>
  <si>
    <t>Consuntivo lavori manutenzione</t>
  </si>
  <si>
    <t>Cardini Francesco</t>
  </si>
  <si>
    <t>NFR SOLUTIONS SRL</t>
  </si>
  <si>
    <t>Noleggio materiale, materiale</t>
  </si>
  <si>
    <t>N.C.2 di Crea Annunziato</t>
  </si>
  <si>
    <t>Interventi di manutenzione teatri</t>
  </si>
  <si>
    <t>Abbonamenti IAT</t>
  </si>
  <si>
    <t>M.C. Impianti di M.Carotenuto</t>
  </si>
  <si>
    <t>Cartelli Segnalatori Srl</t>
  </si>
  <si>
    <t>Centrufficio Loreto SpA</t>
  </si>
  <si>
    <t>Comando Prov.le VVFF</t>
  </si>
  <si>
    <t>Servizio raccolta rifiuti</t>
  </si>
  <si>
    <t>IGPDECAUX SpA</t>
  </si>
  <si>
    <t>Stampa manifesti pubblicitari</t>
  </si>
  <si>
    <t>WAY S.p.A.</t>
  </si>
  <si>
    <t>Baldo Legnami Snc</t>
  </si>
  <si>
    <t>Segra 95 Srl</t>
  </si>
  <si>
    <t>C.H. Robinson International Srl</t>
  </si>
  <si>
    <t>Tintoria Chiodini Sas</t>
  </si>
  <si>
    <t>Servizio di tintoria per costumi</t>
  </si>
  <si>
    <t>Leroy Merlin Italia Srl</t>
  </si>
  <si>
    <t>Lainate Colori Srl</t>
  </si>
  <si>
    <t>Fastweb S.p.A.</t>
  </si>
  <si>
    <t>Torricella Srl</t>
  </si>
  <si>
    <t>Fornitura batterie</t>
  </si>
  <si>
    <t>Mastrapasqua Pantaleo</t>
  </si>
  <si>
    <t>Soggiorni per trasferte</t>
  </si>
  <si>
    <t>Bitermica srl</t>
  </si>
  <si>
    <t>Graphicscalve SpA</t>
  </si>
  <si>
    <t>Lavori grafici</t>
  </si>
  <si>
    <t>Trenitalia SpA</t>
  </si>
  <si>
    <t>One Divisione Traslochi Srl</t>
  </si>
  <si>
    <t>Viaggi per trasferte</t>
  </si>
  <si>
    <t>Servizi di facchinaggio</t>
  </si>
  <si>
    <t>Net-Admin Srl</t>
  </si>
  <si>
    <t>Office 365 e canone siti</t>
  </si>
  <si>
    <t>Enel Energia Spa</t>
  </si>
  <si>
    <t>Leftloft SpA</t>
  </si>
  <si>
    <t>Comunicazione istituzionale</t>
  </si>
  <si>
    <t>Avis Budget Italia SpA</t>
  </si>
  <si>
    <t>Auto noleggio dipendenti</t>
  </si>
  <si>
    <t>Day Ristoservice SpA</t>
  </si>
  <si>
    <t>Buoni pasto</t>
  </si>
  <si>
    <t>Il Saggiatore Srl</t>
  </si>
  <si>
    <t>Acquisto libri</t>
  </si>
  <si>
    <t>Accademia Europea Soc. Coop.</t>
  </si>
  <si>
    <t>Corso di formazione</t>
  </si>
  <si>
    <t>Fondazione Riccardo Catella</t>
  </si>
  <si>
    <t>Walk talk 13/3</t>
  </si>
  <si>
    <t>Rino Grafica e Stampa Srl</t>
  </si>
  <si>
    <t>Fornitura gadget per Bookshop</t>
  </si>
  <si>
    <t>Nyx Web Solutions</t>
  </si>
  <si>
    <t>Sviluppo e licenze rubrica/newsletter</t>
  </si>
  <si>
    <t>Associazione culturale Van</t>
  </si>
  <si>
    <t>Associazione Culturale Lacasadiargilla</t>
  </si>
  <si>
    <t>Docenza Scuola di Teatro</t>
  </si>
  <si>
    <t>Burrata Bar Srl</t>
  </si>
  <si>
    <t>Spese di soggiorno</t>
  </si>
  <si>
    <t>BCS Sas</t>
  </si>
  <si>
    <t>Servizio interpretariato</t>
  </si>
  <si>
    <t>Miorelli Service SpA</t>
  </si>
  <si>
    <t>Servizio di pulizie e sanificazione</t>
  </si>
  <si>
    <t>Assistenza sistematica</t>
  </si>
  <si>
    <t>Assistenza elettrica</t>
  </si>
  <si>
    <t>Cessione 1/5 stipendi</t>
  </si>
  <si>
    <t>29.09.2022</t>
  </si>
  <si>
    <t>28.09.2022</t>
  </si>
  <si>
    <t>27.09.2022</t>
  </si>
  <si>
    <t>23.09.2022</t>
  </si>
  <si>
    <t>21.09.2022</t>
  </si>
  <si>
    <t>16.09.2022</t>
  </si>
  <si>
    <t>15.09.2022</t>
  </si>
  <si>
    <t>Forobonaparte Srl</t>
  </si>
  <si>
    <t>08.09.2022</t>
  </si>
  <si>
    <t>07.09.2022</t>
  </si>
  <si>
    <t>30.09.2022</t>
  </si>
  <si>
    <t>26.09.2022</t>
  </si>
  <si>
    <t>22.09.2022</t>
  </si>
  <si>
    <t>20.09.2022</t>
  </si>
  <si>
    <t>19.09.2022</t>
  </si>
  <si>
    <t>14.09.2022</t>
  </si>
  <si>
    <t>13.09.2022</t>
  </si>
  <si>
    <t>12.09.2022</t>
  </si>
  <si>
    <t>09.09.2022</t>
  </si>
  <si>
    <t>06.09.2022</t>
  </si>
  <si>
    <t>05.09.2022</t>
  </si>
  <si>
    <t>02.09.2022</t>
  </si>
  <si>
    <t>01.09.2022</t>
  </si>
  <si>
    <t>Europ Assistance</t>
  </si>
  <si>
    <t>Pag. assicurazioni</t>
  </si>
  <si>
    <t>Campagna Social Settembre 2022</t>
  </si>
  <si>
    <t>Inps</t>
  </si>
  <si>
    <t>Spettanze spettacolo</t>
  </si>
  <si>
    <t>Errepi Spa</t>
  </si>
  <si>
    <t>Spot pubblicitario</t>
  </si>
  <si>
    <t>Nova Legno Srl</t>
  </si>
  <si>
    <t>Edenred Italia Srl</t>
  </si>
  <si>
    <t>Licenza Expendia Smart</t>
  </si>
  <si>
    <t>S.I.A.E.</t>
  </si>
  <si>
    <t>Diritti amm. di procedura</t>
  </si>
  <si>
    <t>Gemini Luci Srl</t>
  </si>
  <si>
    <t>Noleggio materiale luci</t>
  </si>
  <si>
    <t>PADOVAN &amp; C. ARTISTI DIGITALI</t>
  </si>
  <si>
    <t>Lavori grafici vari</t>
  </si>
  <si>
    <t>Il Colorificio Srl</t>
  </si>
  <si>
    <t>Iltes di Biondani Manuel</t>
  </si>
  <si>
    <t>Federculture</t>
  </si>
  <si>
    <t>Acquisto pagina pubblicitaria</t>
  </si>
  <si>
    <t>Delta Tecno Studio Srl</t>
  </si>
  <si>
    <t>Fornitura monitor e piantane</t>
  </si>
  <si>
    <t>Vivaticket S.p.A.</t>
  </si>
  <si>
    <t>Acquisti online</t>
  </si>
  <si>
    <t>M&amp;B Metalli Srl</t>
  </si>
  <si>
    <t>New Ecology srl</t>
  </si>
  <si>
    <t>Revisione DPI anticaduta</t>
  </si>
  <si>
    <t>CF Sistemi di Ferrari C.</t>
  </si>
  <si>
    <t>Fornitura e sostituzione batterie</t>
  </si>
  <si>
    <t>Kyocera Document Solutions</t>
  </si>
  <si>
    <t>Eletec Snc</t>
  </si>
  <si>
    <t>Consuntivo intervento</t>
  </si>
  <si>
    <t>Canone wecanbeheroes.it</t>
  </si>
  <si>
    <t>Color Art Spa</t>
  </si>
  <si>
    <t>Registri didattici e di presenza</t>
  </si>
  <si>
    <t>Cairorcs Media SpA</t>
  </si>
  <si>
    <t>Inserzioni pubblicitarie varie</t>
  </si>
  <si>
    <t>Avis Budget Italia Spa</t>
  </si>
  <si>
    <t>Autonoleggio per dipendenti</t>
  </si>
  <si>
    <t>Gimax Srl</t>
  </si>
  <si>
    <t>Mosca Spa</t>
  </si>
  <si>
    <t>UNCONVENTIONAL MUSIC PUBLISHING S.R.L.</t>
  </si>
  <si>
    <t>Consulenza canto 30.04.22</t>
  </si>
  <si>
    <t>Macchine per cucire milano di A. Motta</t>
  </si>
  <si>
    <t>Riparazione macchine da cucire</t>
  </si>
  <si>
    <t>La Cinematheque d'Images</t>
  </si>
  <si>
    <t>Alamy Ltd</t>
  </si>
  <si>
    <t>LUDWIG OFF.  LINGUAGGI CONTEMPORANEI</t>
  </si>
  <si>
    <t>Attività connessione territorio</t>
  </si>
  <si>
    <t>Fornitura gas</t>
  </si>
  <si>
    <t>CDI Centro Diagnostico It Spa</t>
  </si>
  <si>
    <t>Augusto Berni SpA</t>
  </si>
  <si>
    <t>Catering spettacolo</t>
  </si>
  <si>
    <t>ZANDA S.N.C. - CHIAVI SERRATURE</t>
  </si>
  <si>
    <t>Scurati SpA</t>
  </si>
  <si>
    <t>Register.it Spa</t>
  </si>
  <si>
    <t>Rinnovo dominio Piccolotv.it</t>
  </si>
  <si>
    <t>Tecnomont Service</t>
  </si>
  <si>
    <t>Intervento di manutenzione</t>
  </si>
  <si>
    <t>SEBACH S.R.L. UNIPERSONALE</t>
  </si>
  <si>
    <t xml:space="preserve">Noleggio bagni chimici </t>
  </si>
  <si>
    <t>Casa Ricordi Srl</t>
  </si>
  <si>
    <t>Diritti spettacolo</t>
  </si>
  <si>
    <t>Istituto Poligrafico e Zecca</t>
  </si>
  <si>
    <t>Aggiornamento bando stampati</t>
  </si>
  <si>
    <t>Ecoufficio Italia Srl</t>
  </si>
  <si>
    <t>Monea Aurora</t>
  </si>
  <si>
    <t>Prestazione parruccaia</t>
  </si>
  <si>
    <t>Sugarmusic SpA</t>
  </si>
  <si>
    <t>Ghisalba SpA</t>
  </si>
  <si>
    <t>Way Spa</t>
  </si>
  <si>
    <t>Noleggio attrezzature</t>
  </si>
  <si>
    <t>Scorticati Pianoforti</t>
  </si>
  <si>
    <t>Noleggio pianoforte a coda</t>
  </si>
  <si>
    <t xml:space="preserve">Intervento porte camerini Teatro </t>
  </si>
  <si>
    <t>Cityex Srl</t>
  </si>
  <si>
    <t>Buoni per servizi spedizione</t>
  </si>
  <si>
    <t>Sartoria Nori Snc</t>
  </si>
  <si>
    <t>Noleggio costumi</t>
  </si>
  <si>
    <t>Fratelli Mariani SpA</t>
  </si>
  <si>
    <t>Rinnovo certificati antincendio Teatro</t>
  </si>
  <si>
    <t>Capodiferro Sas</t>
  </si>
  <si>
    <t>Fornitura hard disk</t>
  </si>
  <si>
    <t>Ges. Al. Gestione Alberghi</t>
  </si>
  <si>
    <t>Tasse soggiorni per trasferte</t>
  </si>
  <si>
    <t>Onedirect Srl</t>
  </si>
  <si>
    <t>Treti Srl</t>
  </si>
  <si>
    <t>Regula Srl</t>
  </si>
  <si>
    <t>Monitoraggio consumi elettrici, spese</t>
  </si>
  <si>
    <t>ABB SRL</t>
  </si>
  <si>
    <t>Servizio streaming e riprese video</t>
  </si>
  <si>
    <t>Skintxt Srl</t>
  </si>
  <si>
    <t>Rifacimento costume spettacolo</t>
  </si>
  <si>
    <t>Dead Center Theatre Company</t>
  </si>
  <si>
    <t>Diritti e Noleggio materiale audio</t>
  </si>
  <si>
    <t>Madema Italia Srl</t>
  </si>
  <si>
    <t>Addebito proiettore danneggiato</t>
  </si>
  <si>
    <t>Pagamento contributi 08.22</t>
  </si>
  <si>
    <t>Fondazione Alinari per la Fotografia</t>
  </si>
  <si>
    <t>Colors Sas</t>
  </si>
  <si>
    <t>Corsi di formazione personale</t>
  </si>
  <si>
    <t>Tech Data Italia Srl</t>
  </si>
  <si>
    <t>Corso Excel VBA Access</t>
  </si>
  <si>
    <t>Hw Style Srl</t>
  </si>
  <si>
    <t>Manutenzione, allestimento verde Teatri</t>
  </si>
  <si>
    <t>Regia evento</t>
  </si>
  <si>
    <t>Effegi Service NCC Firenze</t>
  </si>
  <si>
    <t xml:space="preserve">Servizio transfer </t>
  </si>
  <si>
    <t>M.c.a. Contract Srl</t>
  </si>
  <si>
    <t>Consuntivo lavori Teatri</t>
  </si>
  <si>
    <t>SOCIETA' COOP. C.M.C. S.C.A.R.L.</t>
  </si>
  <si>
    <t>D.I.M. Srl</t>
  </si>
  <si>
    <t>ADDRESSVITT SRL</t>
  </si>
  <si>
    <t>Migliari Alluminio Srl</t>
  </si>
  <si>
    <t>Nuova Maggiolina Martesana Srl</t>
  </si>
  <si>
    <t>Spese trasferte</t>
  </si>
  <si>
    <t>Miorelli Service Spa</t>
  </si>
  <si>
    <t>Sicuritalia Ivri SpA</t>
  </si>
  <si>
    <t>Servizio di sorveglianza</t>
  </si>
  <si>
    <t>Eaton Industries Srl</t>
  </si>
  <si>
    <t>Intervento su gruppi statici continuità</t>
  </si>
  <si>
    <t>Promos Comunicazione Sas</t>
  </si>
  <si>
    <t>Progettazione attività editoriali</t>
  </si>
  <si>
    <t>Crc Srl</t>
  </si>
  <si>
    <t>Consuntivo, materiale intervento su impianto</t>
  </si>
  <si>
    <t>Tecno Srl</t>
  </si>
  <si>
    <t>Canone manutenzione ascensori</t>
  </si>
  <si>
    <t>Manutenzioni e presidi serali</t>
  </si>
  <si>
    <t>Ats Telematica Srl</t>
  </si>
  <si>
    <t>Manutenzione, assistenza rilevazione fumi</t>
  </si>
  <si>
    <t>Warner Music Italia Srl</t>
  </si>
  <si>
    <t>Coop. Fema arl</t>
  </si>
  <si>
    <t>Prestazioni varie</t>
  </si>
  <si>
    <t>Rp Studio Srl</t>
  </si>
  <si>
    <t>Toneelhuis</t>
  </si>
  <si>
    <t>Addendum for Masterclass T Verstraeten</t>
  </si>
  <si>
    <t>Ineuropa  Srl</t>
  </si>
  <si>
    <t>Consulenza progetto</t>
  </si>
  <si>
    <t>Materiale, interventi manutenzione</t>
  </si>
  <si>
    <t>Versamento 08/2022</t>
  </si>
  <si>
    <t>Astoria Hotel Italia</t>
  </si>
  <si>
    <t>Al Servizio del legno</t>
  </si>
  <si>
    <t>Barbero Pietro SpA</t>
  </si>
  <si>
    <t>Nch Italia Srl</t>
  </si>
  <si>
    <t>Comando Prov.le VV.FF.</t>
  </si>
  <si>
    <t>Servizio Antincendio</t>
  </si>
  <si>
    <t>Manzoni &amp; C. SpA</t>
  </si>
  <si>
    <t>Pubblicità spettacoli vari</t>
  </si>
  <si>
    <t>Rs Components</t>
  </si>
  <si>
    <t>Fondazione Teatro Stabile Umbria</t>
  </si>
  <si>
    <t>RC Colori</t>
  </si>
  <si>
    <t>RINALDO DONAGEMMA &amp; C. SNC</t>
  </si>
  <si>
    <t>Mat Mar Grafic</t>
  </si>
  <si>
    <t>Hakjtel Srl</t>
  </si>
  <si>
    <t>Atm Azienda Trasporti Milanesi</t>
  </si>
  <si>
    <t>Abbonamenti annuali dipendenti</t>
  </si>
  <si>
    <t>Mercurio Antonio Pavimenti</t>
  </si>
  <si>
    <t>Gruppo Una SpA</t>
  </si>
  <si>
    <t>Guido Ammirata Srl</t>
  </si>
  <si>
    <t>Fondazione Accademia Arti</t>
  </si>
  <si>
    <t>Manutenzione pavimento</t>
  </si>
  <si>
    <t>SEGRA '95 SRL - MAIL BOXES ETC</t>
  </si>
  <si>
    <t>Spedizioni luglio 22</t>
  </si>
  <si>
    <t>Colorsystem SaS</t>
  </si>
  <si>
    <t>Italponti Telecomunicazioni</t>
  </si>
  <si>
    <t>Riparazione macchinari</t>
  </si>
  <si>
    <t>Security Building Service Srl</t>
  </si>
  <si>
    <t>Manutenzione linee vita</t>
  </si>
  <si>
    <t>Colorauto</t>
  </si>
  <si>
    <t>Eletech Srl</t>
  </si>
  <si>
    <t>Noleggio apparecchiature audiovisive</t>
  </si>
  <si>
    <t>Mondoffice Srl</t>
  </si>
  <si>
    <t>Fime Srl</t>
  </si>
  <si>
    <t>Galati Francesco</t>
  </si>
  <si>
    <t>Prorent Srl</t>
  </si>
  <si>
    <t>Arval Service Lease Italia Spa</t>
  </si>
  <si>
    <t>Noleggio automezzi</t>
  </si>
  <si>
    <t>DPS Informatica Snc</t>
  </si>
  <si>
    <t>Plotter Ufficio Conservatoria</t>
  </si>
  <si>
    <t>Assistenza legale</t>
  </si>
  <si>
    <t>Dm Italia Srl</t>
  </si>
  <si>
    <t>Trenitalia Spa</t>
  </si>
  <si>
    <t>4friends Film Srl</t>
  </si>
  <si>
    <t>Asst di Pavia</t>
  </si>
  <si>
    <t>Sila Snc</t>
  </si>
  <si>
    <t>T5 Spectitular Gmbh</t>
  </si>
  <si>
    <t>Mokke's Backline Rent Srl</t>
  </si>
  <si>
    <t xml:space="preserve">Servizi facchinaggio e trasporti </t>
  </si>
  <si>
    <t>Riprese e montaggio evento</t>
  </si>
  <si>
    <t>Frareg Srl</t>
  </si>
  <si>
    <t>Laboratori Italiani Riuniti Spa</t>
  </si>
  <si>
    <t>Leyform Srl</t>
  </si>
  <si>
    <t>Hanych Halyna</t>
  </si>
  <si>
    <t>Marinelli Effetti Sonori Srl</t>
  </si>
  <si>
    <t>Vivaticket SpA</t>
  </si>
  <si>
    <t>NFR Solutions</t>
  </si>
  <si>
    <t>Animated Extras International</t>
  </si>
  <si>
    <t>Città Metro MI</t>
  </si>
  <si>
    <t>Esami Biagnostici</t>
  </si>
  <si>
    <t>Interprete/traduttrice ukraino</t>
  </si>
  <si>
    <t xml:space="preserve">Registrazioni Podcast </t>
  </si>
  <si>
    <t>Spese multe</t>
  </si>
  <si>
    <t>Costi Doganali</t>
  </si>
  <si>
    <t>Trifirò &amp; Partners - Avvocati</t>
  </si>
  <si>
    <t>Servizio di pulizie Teatri</t>
  </si>
  <si>
    <t>Ass. Culturale Prospettive Teatrali</t>
  </si>
  <si>
    <t>Intervento risanamento intonaci Teatri</t>
  </si>
  <si>
    <t>Meta Platforms</t>
  </si>
  <si>
    <t>Servizio vigilanza antincendio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</si>
</sst>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</font>
    <font>
      <sz val="11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3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/>
    <xf numFmtId="3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6" fillId="4" borderId="3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7D8F1"/>
      <color rgb="FFCCCCFF"/>
      <color rgb="FF00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9"/>
  <sheetViews>
    <sheetView topLeftCell="A136" workbookViewId="0">
      <selection activeCell="B44" sqref="B44"/>
    </sheetView>
  </sheetViews>
  <sheetFormatPr defaultRowHeight="15" x14ac:dyDescent="0.25"/>
  <cols>
    <col min="1" max="1" width="19" customWidth="1"/>
    <col min="2" max="2" width="47" customWidth="1"/>
    <col min="3" max="3" width="41.5703125" customWidth="1"/>
    <col min="4" max="4" width="30" customWidth="1"/>
    <col min="6" max="6" width="14.140625" customWidth="1"/>
  </cols>
  <sheetData>
    <row r="1" spans="1:11" ht="30.75" customHeight="1" x14ac:dyDescent="0.25">
      <c r="A1" s="5" t="s">
        <v>1</v>
      </c>
      <c r="B1" s="5" t="s">
        <v>0</v>
      </c>
      <c r="C1" s="5" t="s">
        <v>3</v>
      </c>
      <c r="D1" s="5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3" t="s">
        <v>42</v>
      </c>
      <c r="B2" s="3" t="s">
        <v>4</v>
      </c>
      <c r="C2" s="7" t="s">
        <v>6</v>
      </c>
      <c r="D2" s="12">
        <v>9375.09</v>
      </c>
    </row>
    <row r="3" spans="1:11" ht="20.100000000000001" customHeight="1" x14ac:dyDescent="0.25">
      <c r="A3" s="3" t="s">
        <v>42</v>
      </c>
      <c r="B3" s="10" t="s">
        <v>194</v>
      </c>
      <c r="C3" s="3" t="s">
        <v>195</v>
      </c>
      <c r="D3" s="12">
        <v>640.5</v>
      </c>
    </row>
    <row r="4" spans="1:11" ht="20.100000000000001" customHeight="1" x14ac:dyDescent="0.25">
      <c r="A4" s="3" t="s">
        <v>42</v>
      </c>
      <c r="B4" s="8" t="s">
        <v>196</v>
      </c>
      <c r="C4" s="4" t="s">
        <v>197</v>
      </c>
      <c r="D4" s="12">
        <v>1720.64</v>
      </c>
    </row>
    <row r="5" spans="1:11" ht="20.100000000000001" customHeight="1" x14ac:dyDescent="0.25">
      <c r="A5" s="3" t="s">
        <v>42</v>
      </c>
      <c r="B5" s="10" t="s">
        <v>194</v>
      </c>
      <c r="C5" s="3" t="s">
        <v>195</v>
      </c>
      <c r="D5" s="13">
        <v>348.51</v>
      </c>
    </row>
    <row r="6" spans="1:11" ht="20.100000000000001" customHeight="1" x14ac:dyDescent="0.25">
      <c r="A6" s="3" t="s">
        <v>41</v>
      </c>
      <c r="B6" s="3" t="s">
        <v>175</v>
      </c>
      <c r="C6" s="6" t="s">
        <v>7</v>
      </c>
      <c r="D6" s="12">
        <v>528</v>
      </c>
    </row>
    <row r="7" spans="1:11" ht="20.100000000000001" customHeight="1" x14ac:dyDescent="0.25">
      <c r="A7" s="3" t="s">
        <v>41</v>
      </c>
      <c r="B7" s="3" t="s">
        <v>4</v>
      </c>
      <c r="C7" s="6" t="s">
        <v>8</v>
      </c>
      <c r="D7" s="12">
        <f>1015+116.8+940.78+600</f>
        <v>2672.58</v>
      </c>
    </row>
    <row r="8" spans="1:11" ht="20.100000000000001" customHeight="1" x14ac:dyDescent="0.25">
      <c r="A8" s="3" t="s">
        <v>41</v>
      </c>
      <c r="B8" s="3" t="s">
        <v>176</v>
      </c>
      <c r="C8" s="6" t="s">
        <v>177</v>
      </c>
      <c r="D8" s="12">
        <v>586.5</v>
      </c>
    </row>
    <row r="9" spans="1:11" ht="20.100000000000001" customHeight="1" x14ac:dyDescent="0.25">
      <c r="A9" s="3" t="s">
        <v>41</v>
      </c>
      <c r="B9" s="3" t="s">
        <v>178</v>
      </c>
      <c r="C9" s="6" t="s">
        <v>7</v>
      </c>
      <c r="D9" s="12">
        <v>4760.2700000000004</v>
      </c>
    </row>
    <row r="10" spans="1:11" ht="20.100000000000001" customHeight="1" x14ac:dyDescent="0.25">
      <c r="A10" s="3" t="s">
        <v>41</v>
      </c>
      <c r="B10" s="3" t="s">
        <v>179</v>
      </c>
      <c r="C10" s="7" t="s">
        <v>180</v>
      </c>
      <c r="D10" s="12">
        <v>1671.4</v>
      </c>
    </row>
    <row r="11" spans="1:11" ht="20.100000000000001" customHeight="1" x14ac:dyDescent="0.25">
      <c r="A11" s="3" t="s">
        <v>41</v>
      </c>
      <c r="B11" s="3" t="s">
        <v>181</v>
      </c>
      <c r="C11" s="7" t="s">
        <v>182</v>
      </c>
      <c r="D11" s="12">
        <v>17197.5</v>
      </c>
    </row>
    <row r="12" spans="1:11" ht="20.100000000000001" customHeight="1" x14ac:dyDescent="0.25">
      <c r="A12" s="3" t="s">
        <v>41</v>
      </c>
      <c r="B12" s="3" t="s">
        <v>183</v>
      </c>
      <c r="C12" s="7" t="s">
        <v>184</v>
      </c>
      <c r="D12" s="12">
        <v>151.5</v>
      </c>
    </row>
    <row r="13" spans="1:11" ht="20.100000000000001" customHeight="1" x14ac:dyDescent="0.25">
      <c r="A13" s="3" t="s">
        <v>41</v>
      </c>
      <c r="B13" s="3" t="s">
        <v>185</v>
      </c>
      <c r="C13" s="7" t="s">
        <v>7</v>
      </c>
      <c r="D13" s="12">
        <v>388.5</v>
      </c>
    </row>
    <row r="14" spans="1:11" ht="20.100000000000001" customHeight="1" x14ac:dyDescent="0.25">
      <c r="A14" s="3" t="s">
        <v>41</v>
      </c>
      <c r="B14" s="3" t="s">
        <v>186</v>
      </c>
      <c r="C14" s="7" t="s">
        <v>7</v>
      </c>
      <c r="D14" s="12">
        <v>1618</v>
      </c>
    </row>
    <row r="15" spans="1:11" ht="20.100000000000001" customHeight="1" x14ac:dyDescent="0.25">
      <c r="A15" s="3" t="s">
        <v>41</v>
      </c>
      <c r="B15" s="3" t="s">
        <v>4</v>
      </c>
      <c r="C15" s="6" t="s">
        <v>8</v>
      </c>
      <c r="D15" s="12">
        <f>467.2+467.2</f>
        <v>934.4</v>
      </c>
    </row>
    <row r="16" spans="1:11" ht="20.100000000000001" customHeight="1" x14ac:dyDescent="0.25">
      <c r="A16" s="3" t="s">
        <v>41</v>
      </c>
      <c r="B16" s="3" t="s">
        <v>187</v>
      </c>
      <c r="C16" s="7" t="s">
        <v>7</v>
      </c>
      <c r="D16" s="12">
        <v>800</v>
      </c>
    </row>
    <row r="17" spans="1:4" ht="20.100000000000001" customHeight="1" x14ac:dyDescent="0.25">
      <c r="A17" s="3" t="s">
        <v>41</v>
      </c>
      <c r="B17" s="3" t="s">
        <v>188</v>
      </c>
      <c r="C17" s="7" t="s">
        <v>189</v>
      </c>
      <c r="D17" s="12">
        <v>2244</v>
      </c>
    </row>
    <row r="18" spans="1:4" ht="20.100000000000001" customHeight="1" x14ac:dyDescent="0.25">
      <c r="A18" s="3" t="s">
        <v>41</v>
      </c>
      <c r="B18" s="3" t="s">
        <v>4</v>
      </c>
      <c r="C18" s="6" t="s">
        <v>8</v>
      </c>
      <c r="D18" s="12">
        <f>175.2+525.6+116.8+350.4+116.8+58.4+408.8</f>
        <v>1752</v>
      </c>
    </row>
    <row r="19" spans="1:4" ht="20.100000000000001" customHeight="1" x14ac:dyDescent="0.25">
      <c r="A19" s="3" t="s">
        <v>41</v>
      </c>
      <c r="B19" s="3" t="s">
        <v>4</v>
      </c>
      <c r="C19" s="7" t="s">
        <v>6</v>
      </c>
      <c r="D19" s="12">
        <v>2736.96</v>
      </c>
    </row>
    <row r="20" spans="1:4" ht="20.100000000000001" customHeight="1" x14ac:dyDescent="0.25">
      <c r="A20" s="3" t="s">
        <v>41</v>
      </c>
      <c r="B20" s="3" t="s">
        <v>191</v>
      </c>
      <c r="C20" s="7" t="s">
        <v>190</v>
      </c>
      <c r="D20" s="12">
        <v>17645.7</v>
      </c>
    </row>
    <row r="21" spans="1:4" ht="20.100000000000001" customHeight="1" x14ac:dyDescent="0.25">
      <c r="A21" s="3" t="s">
        <v>41</v>
      </c>
      <c r="B21" s="8" t="s">
        <v>192</v>
      </c>
      <c r="C21" s="6" t="s">
        <v>193</v>
      </c>
      <c r="D21" s="12">
        <v>20149.36</v>
      </c>
    </row>
    <row r="22" spans="1:4" ht="20.100000000000001" customHeight="1" x14ac:dyDescent="0.25">
      <c r="A22" s="3" t="s">
        <v>32</v>
      </c>
      <c r="B22" s="3" t="s">
        <v>4</v>
      </c>
      <c r="C22" s="7" t="s">
        <v>6</v>
      </c>
      <c r="D22" s="12">
        <v>2395.4699999999998</v>
      </c>
    </row>
    <row r="23" spans="1:4" ht="20.100000000000001" customHeight="1" x14ac:dyDescent="0.25">
      <c r="A23" s="3" t="s">
        <v>32</v>
      </c>
      <c r="B23" s="3" t="s">
        <v>152</v>
      </c>
      <c r="C23" s="9" t="s">
        <v>160</v>
      </c>
      <c r="D23" s="12">
        <v>240</v>
      </c>
    </row>
    <row r="24" spans="1:4" ht="20.100000000000001" customHeight="1" x14ac:dyDescent="0.25">
      <c r="A24" s="3" t="s">
        <v>32</v>
      </c>
      <c r="B24" s="3" t="s">
        <v>153</v>
      </c>
      <c r="C24" s="9" t="s">
        <v>160</v>
      </c>
      <c r="D24" s="12">
        <v>21196.55</v>
      </c>
    </row>
    <row r="25" spans="1:4" ht="20.100000000000001" customHeight="1" x14ac:dyDescent="0.25">
      <c r="A25" s="3" t="s">
        <v>32</v>
      </c>
      <c r="B25" s="3" t="s">
        <v>154</v>
      </c>
      <c r="C25" s="9" t="s">
        <v>160</v>
      </c>
      <c r="D25" s="12">
        <v>2103.04</v>
      </c>
    </row>
    <row r="26" spans="1:4" ht="20.100000000000001" customHeight="1" x14ac:dyDescent="0.25">
      <c r="A26" s="3" t="s">
        <v>32</v>
      </c>
      <c r="B26" s="3" t="s">
        <v>155</v>
      </c>
      <c r="C26" s="9" t="s">
        <v>160</v>
      </c>
      <c r="D26" s="12">
        <v>774.03</v>
      </c>
    </row>
    <row r="27" spans="1:4" ht="20.100000000000001" customHeight="1" x14ac:dyDescent="0.25">
      <c r="A27" s="3" t="s">
        <v>32</v>
      </c>
      <c r="B27" s="3" t="s">
        <v>156</v>
      </c>
      <c r="C27" s="9" t="s">
        <v>160</v>
      </c>
      <c r="D27" s="12">
        <v>2148.88</v>
      </c>
    </row>
    <row r="28" spans="1:4" ht="20.100000000000001" customHeight="1" x14ac:dyDescent="0.25">
      <c r="A28" s="3" t="s">
        <v>32</v>
      </c>
      <c r="B28" s="3" t="s">
        <v>157</v>
      </c>
      <c r="C28" s="9" t="s">
        <v>160</v>
      </c>
      <c r="D28" s="12">
        <v>785.22</v>
      </c>
    </row>
    <row r="29" spans="1:4" ht="20.100000000000001" customHeight="1" x14ac:dyDescent="0.25">
      <c r="A29" s="3" t="s">
        <v>32</v>
      </c>
      <c r="B29" s="3" t="s">
        <v>158</v>
      </c>
      <c r="C29" s="9" t="s">
        <v>160</v>
      </c>
      <c r="D29" s="12">
        <f>565.19+1302.83</f>
        <v>1868.02</v>
      </c>
    </row>
    <row r="30" spans="1:4" ht="20.100000000000001" customHeight="1" x14ac:dyDescent="0.25">
      <c r="A30" s="3" t="s">
        <v>32</v>
      </c>
      <c r="B30" s="3" t="s">
        <v>159</v>
      </c>
      <c r="C30" s="9" t="s">
        <v>160</v>
      </c>
      <c r="D30" s="12">
        <f>1764.78+698.46</f>
        <v>2463.2399999999998</v>
      </c>
    </row>
    <row r="31" spans="1:4" ht="20.100000000000001" customHeight="1" x14ac:dyDescent="0.25">
      <c r="A31" s="3" t="s">
        <v>32</v>
      </c>
      <c r="B31" s="3" t="s">
        <v>162</v>
      </c>
      <c r="C31" s="6" t="s">
        <v>161</v>
      </c>
      <c r="D31" s="12">
        <v>23321.37</v>
      </c>
    </row>
    <row r="32" spans="1:4" ht="20.100000000000001" customHeight="1" x14ac:dyDescent="0.25">
      <c r="A32" s="3" t="s">
        <v>32</v>
      </c>
      <c r="B32" s="3" t="s">
        <v>163</v>
      </c>
      <c r="C32" s="7" t="s">
        <v>164</v>
      </c>
      <c r="D32" s="12">
        <v>700</v>
      </c>
    </row>
    <row r="33" spans="1:4" ht="20.100000000000001" customHeight="1" x14ac:dyDescent="0.25">
      <c r="A33" s="3" t="s">
        <v>32</v>
      </c>
      <c r="B33" s="3" t="s">
        <v>165</v>
      </c>
      <c r="C33" s="6" t="s">
        <v>99</v>
      </c>
      <c r="D33" s="12">
        <v>9800</v>
      </c>
    </row>
    <row r="34" spans="1:4" ht="20.100000000000001" customHeight="1" x14ac:dyDescent="0.25">
      <c r="A34" s="3" t="s">
        <v>32</v>
      </c>
      <c r="B34" s="3" t="s">
        <v>166</v>
      </c>
      <c r="C34" s="7" t="s">
        <v>167</v>
      </c>
      <c r="D34" s="12">
        <v>7593.15</v>
      </c>
    </row>
    <row r="35" spans="1:4" ht="20.100000000000001" customHeight="1" x14ac:dyDescent="0.25">
      <c r="A35" s="3" t="s">
        <v>32</v>
      </c>
      <c r="B35" s="3" t="s">
        <v>168</v>
      </c>
      <c r="C35" s="6" t="s">
        <v>169</v>
      </c>
      <c r="D35" s="12">
        <v>202.1</v>
      </c>
    </row>
    <row r="36" spans="1:4" ht="20.100000000000001" customHeight="1" x14ac:dyDescent="0.25">
      <c r="A36" s="3" t="s">
        <v>32</v>
      </c>
      <c r="B36" s="3" t="s">
        <v>170</v>
      </c>
      <c r="C36" s="6" t="s">
        <v>9</v>
      </c>
      <c r="D36" s="12">
        <v>22260</v>
      </c>
    </row>
    <row r="37" spans="1:4" ht="20.100000000000001" customHeight="1" x14ac:dyDescent="0.25">
      <c r="A37" s="3" t="s">
        <v>32</v>
      </c>
      <c r="B37" s="3" t="s">
        <v>4</v>
      </c>
      <c r="C37" s="6" t="s">
        <v>8</v>
      </c>
      <c r="D37" s="12">
        <v>434.77</v>
      </c>
    </row>
    <row r="38" spans="1:4" ht="20.100000000000001" customHeight="1" x14ac:dyDescent="0.25">
      <c r="A38" s="3" t="s">
        <v>32</v>
      </c>
      <c r="B38" s="3" t="s">
        <v>171</v>
      </c>
      <c r="C38" s="6" t="s">
        <v>9</v>
      </c>
      <c r="D38" s="12">
        <v>31000</v>
      </c>
    </row>
    <row r="39" spans="1:4" ht="20.100000000000001" customHeight="1" x14ac:dyDescent="0.25">
      <c r="A39" s="3" t="s">
        <v>32</v>
      </c>
      <c r="B39" s="8" t="s">
        <v>172</v>
      </c>
      <c r="C39" s="6" t="s">
        <v>9</v>
      </c>
      <c r="D39" s="12">
        <v>36206.400000000001</v>
      </c>
    </row>
    <row r="40" spans="1:4" ht="20.100000000000001" customHeight="1" x14ac:dyDescent="0.25">
      <c r="A40" s="3" t="s">
        <v>32</v>
      </c>
      <c r="B40" s="8" t="s">
        <v>173</v>
      </c>
      <c r="C40" s="6" t="s">
        <v>9</v>
      </c>
      <c r="D40" s="12">
        <v>27965</v>
      </c>
    </row>
    <row r="41" spans="1:4" ht="20.100000000000001" customHeight="1" x14ac:dyDescent="0.25">
      <c r="A41" s="3" t="s">
        <v>32</v>
      </c>
      <c r="B41" s="3" t="s">
        <v>4</v>
      </c>
      <c r="C41" s="6" t="s">
        <v>174</v>
      </c>
      <c r="D41" s="12">
        <v>524.09</v>
      </c>
    </row>
    <row r="42" spans="1:4" ht="20.100000000000001" customHeight="1" x14ac:dyDescent="0.25">
      <c r="A42" s="3" t="s">
        <v>32</v>
      </c>
      <c r="B42" s="3" t="s">
        <v>4</v>
      </c>
      <c r="C42" s="6" t="s">
        <v>5</v>
      </c>
      <c r="D42" s="12">
        <v>8178</v>
      </c>
    </row>
    <row r="43" spans="1:4" ht="20.100000000000001" customHeight="1" x14ac:dyDescent="0.25">
      <c r="A43" s="3" t="s">
        <v>40</v>
      </c>
      <c r="B43" s="3" t="s">
        <v>544</v>
      </c>
      <c r="C43" s="7" t="s">
        <v>43</v>
      </c>
      <c r="D43" s="12">
        <v>33.729999999999997</v>
      </c>
    </row>
    <row r="44" spans="1:4" ht="20.100000000000001" customHeight="1" x14ac:dyDescent="0.25">
      <c r="A44" s="3" t="s">
        <v>40</v>
      </c>
      <c r="B44" s="3" t="s">
        <v>198</v>
      </c>
      <c r="C44" s="6" t="s">
        <v>199</v>
      </c>
      <c r="D44" s="13">
        <v>105.9</v>
      </c>
    </row>
    <row r="45" spans="1:4" ht="20.100000000000001" customHeight="1" x14ac:dyDescent="0.25">
      <c r="A45" s="3" t="s">
        <v>39</v>
      </c>
      <c r="B45" s="3" t="s">
        <v>4</v>
      </c>
      <c r="C45" s="6" t="s">
        <v>8</v>
      </c>
      <c r="D45" s="12">
        <f>361.12+1379.04+3000+7002+13190+200+1591.2+116.8+2380+350.4</f>
        <v>29570.560000000001</v>
      </c>
    </row>
    <row r="46" spans="1:4" ht="20.100000000000001" customHeight="1" x14ac:dyDescent="0.25">
      <c r="A46" s="3" t="s">
        <v>39</v>
      </c>
      <c r="B46" s="3" t="s">
        <v>141</v>
      </c>
      <c r="C46" s="7" t="s">
        <v>142</v>
      </c>
      <c r="D46" s="12">
        <v>14457.81</v>
      </c>
    </row>
    <row r="47" spans="1:4" ht="20.100000000000001" customHeight="1" x14ac:dyDescent="0.25">
      <c r="A47" s="3" t="s">
        <v>39</v>
      </c>
      <c r="B47" s="3" t="s">
        <v>143</v>
      </c>
      <c r="C47" s="7" t="s">
        <v>144</v>
      </c>
      <c r="D47" s="12">
        <v>3707.04</v>
      </c>
    </row>
    <row r="48" spans="1:4" ht="20.100000000000001" customHeight="1" x14ac:dyDescent="0.25">
      <c r="A48" s="3" t="s">
        <v>39</v>
      </c>
      <c r="B48" s="3" t="s">
        <v>145</v>
      </c>
      <c r="C48" s="7" t="s">
        <v>7</v>
      </c>
      <c r="D48" s="12">
        <v>6316.82</v>
      </c>
    </row>
    <row r="49" spans="1:4" ht="20.100000000000001" customHeight="1" x14ac:dyDescent="0.25">
      <c r="A49" s="3" t="s">
        <v>39</v>
      </c>
      <c r="B49" s="3" t="s">
        <v>146</v>
      </c>
      <c r="C49" s="7" t="s">
        <v>147</v>
      </c>
      <c r="D49" s="12">
        <v>1000</v>
      </c>
    </row>
    <row r="50" spans="1:4" ht="20.100000000000001" customHeight="1" x14ac:dyDescent="0.25">
      <c r="A50" s="3" t="s">
        <v>39</v>
      </c>
      <c r="B50" s="3" t="s">
        <v>148</v>
      </c>
      <c r="C50" s="7" t="s">
        <v>149</v>
      </c>
      <c r="D50" s="12">
        <v>2899</v>
      </c>
    </row>
    <row r="51" spans="1:4" ht="20.100000000000001" customHeight="1" x14ac:dyDescent="0.25">
      <c r="A51" s="3" t="s">
        <v>39</v>
      </c>
      <c r="B51" s="3" t="s">
        <v>18</v>
      </c>
      <c r="C51" s="6" t="s">
        <v>16</v>
      </c>
      <c r="D51" s="12">
        <v>6416.94</v>
      </c>
    </row>
    <row r="52" spans="1:4" ht="20.100000000000001" customHeight="1" x14ac:dyDescent="0.25">
      <c r="A52" s="3" t="s">
        <v>39</v>
      </c>
      <c r="B52" s="3" t="s">
        <v>150</v>
      </c>
      <c r="C52" s="7" t="s">
        <v>151</v>
      </c>
      <c r="D52" s="12">
        <v>9800</v>
      </c>
    </row>
    <row r="53" spans="1:4" ht="20.100000000000001" customHeight="1" x14ac:dyDescent="0.25">
      <c r="A53" s="3" t="s">
        <v>39</v>
      </c>
      <c r="B53" s="3" t="s">
        <v>4</v>
      </c>
      <c r="C53" s="6" t="s">
        <v>8</v>
      </c>
      <c r="D53" s="12">
        <v>6079.19</v>
      </c>
    </row>
    <row r="54" spans="1:4" ht="20.100000000000001" customHeight="1" x14ac:dyDescent="0.25">
      <c r="A54" s="3" t="s">
        <v>39</v>
      </c>
      <c r="B54" s="3" t="s">
        <v>4</v>
      </c>
      <c r="C54" s="7" t="s">
        <v>6</v>
      </c>
      <c r="D54" s="12">
        <f>3597.14+5166.46</f>
        <v>8763.6</v>
      </c>
    </row>
    <row r="55" spans="1:4" ht="20.100000000000001" customHeight="1" x14ac:dyDescent="0.25">
      <c r="A55" s="3" t="s">
        <v>39</v>
      </c>
      <c r="B55" s="8" t="s">
        <v>23</v>
      </c>
      <c r="C55" s="7" t="s">
        <v>43</v>
      </c>
      <c r="D55" s="12">
        <v>24.6</v>
      </c>
    </row>
    <row r="56" spans="1:4" ht="20.100000000000001" customHeight="1" x14ac:dyDescent="0.25">
      <c r="A56" s="3" t="s">
        <v>31</v>
      </c>
      <c r="B56" s="3" t="s">
        <v>4</v>
      </c>
      <c r="C56" s="7" t="s">
        <v>5</v>
      </c>
      <c r="D56" s="12">
        <v>78.849999999999994</v>
      </c>
    </row>
    <row r="57" spans="1:4" ht="20.100000000000001" customHeight="1" x14ac:dyDescent="0.25">
      <c r="A57" s="3" t="s">
        <v>31</v>
      </c>
      <c r="B57" s="3" t="s">
        <v>4</v>
      </c>
      <c r="C57" s="7" t="s">
        <v>5</v>
      </c>
      <c r="D57" s="12">
        <v>12</v>
      </c>
    </row>
    <row r="58" spans="1:4" ht="20.100000000000001" customHeight="1" x14ac:dyDescent="0.25">
      <c r="A58" s="3" t="s">
        <v>30</v>
      </c>
      <c r="B58" s="3" t="s">
        <v>4</v>
      </c>
      <c r="C58" s="7" t="s">
        <v>5</v>
      </c>
      <c r="D58" s="12">
        <v>4.5</v>
      </c>
    </row>
    <row r="59" spans="1:4" ht="20.100000000000001" customHeight="1" x14ac:dyDescent="0.25">
      <c r="A59" s="3" t="s">
        <v>30</v>
      </c>
      <c r="B59" s="3" t="s">
        <v>131</v>
      </c>
      <c r="C59" s="6" t="s">
        <v>16</v>
      </c>
      <c r="D59" s="12">
        <v>520</v>
      </c>
    </row>
    <row r="60" spans="1:4" ht="20.100000000000001" customHeight="1" x14ac:dyDescent="0.25">
      <c r="A60" s="3" t="s">
        <v>30</v>
      </c>
      <c r="B60" s="3" t="s">
        <v>4</v>
      </c>
      <c r="C60" s="6" t="s">
        <v>8</v>
      </c>
      <c r="D60" s="12">
        <f>5449.8+6130.91+3211.99+908.1+1511.08+877.22+450.6+2184+110+272.9</f>
        <v>21106.6</v>
      </c>
    </row>
    <row r="61" spans="1:4" ht="20.100000000000001" customHeight="1" x14ac:dyDescent="0.25">
      <c r="A61" s="3" t="s">
        <v>30</v>
      </c>
      <c r="B61" s="3" t="s">
        <v>132</v>
      </c>
      <c r="C61" s="7" t="s">
        <v>133</v>
      </c>
      <c r="D61" s="12">
        <v>200</v>
      </c>
    </row>
    <row r="62" spans="1:4" ht="20.100000000000001" customHeight="1" x14ac:dyDescent="0.25">
      <c r="A62" s="3" t="s">
        <v>30</v>
      </c>
      <c r="B62" s="3" t="s">
        <v>134</v>
      </c>
      <c r="C62" s="7" t="s">
        <v>135</v>
      </c>
      <c r="D62" s="12">
        <v>1042.3</v>
      </c>
    </row>
    <row r="63" spans="1:4" ht="20.100000000000001" customHeight="1" x14ac:dyDescent="0.25">
      <c r="A63" s="3" t="s">
        <v>30</v>
      </c>
      <c r="B63" s="3" t="s">
        <v>136</v>
      </c>
      <c r="C63" s="7" t="s">
        <v>137</v>
      </c>
      <c r="D63" s="12">
        <v>5675.82</v>
      </c>
    </row>
    <row r="64" spans="1:4" ht="20.100000000000001" customHeight="1" x14ac:dyDescent="0.25">
      <c r="A64" s="3" t="s">
        <v>30</v>
      </c>
      <c r="B64" s="3" t="s">
        <v>138</v>
      </c>
      <c r="C64" s="7" t="s">
        <v>7</v>
      </c>
      <c r="D64" s="12">
        <v>200</v>
      </c>
    </row>
    <row r="65" spans="1:4" ht="20.100000000000001" customHeight="1" x14ac:dyDescent="0.25">
      <c r="A65" s="3" t="s">
        <v>30</v>
      </c>
      <c r="B65" s="3" t="s">
        <v>139</v>
      </c>
      <c r="C65" s="7" t="s">
        <v>140</v>
      </c>
      <c r="D65" s="12">
        <v>5524.64</v>
      </c>
    </row>
    <row r="66" spans="1:4" ht="20.100000000000001" customHeight="1" x14ac:dyDescent="0.25">
      <c r="A66" s="3" t="s">
        <v>38</v>
      </c>
      <c r="B66" s="3" t="s">
        <v>113</v>
      </c>
      <c r="C66" s="4" t="s">
        <v>114</v>
      </c>
      <c r="D66" s="12">
        <v>1070</v>
      </c>
    </row>
    <row r="67" spans="1:4" ht="20.100000000000001" customHeight="1" x14ac:dyDescent="0.25">
      <c r="A67" s="3" t="s">
        <v>38</v>
      </c>
      <c r="B67" s="3" t="s">
        <v>4</v>
      </c>
      <c r="C67" s="7" t="s">
        <v>115</v>
      </c>
      <c r="D67" s="12">
        <f>460+445+301+356+230.5+230.5</f>
        <v>2023</v>
      </c>
    </row>
    <row r="68" spans="1:4" ht="20.100000000000001" customHeight="1" x14ac:dyDescent="0.25">
      <c r="A68" s="3" t="s">
        <v>38</v>
      </c>
      <c r="B68" s="3" t="s">
        <v>116</v>
      </c>
      <c r="C68" s="7" t="s">
        <v>117</v>
      </c>
      <c r="D68" s="12">
        <v>6980</v>
      </c>
    </row>
    <row r="69" spans="1:4" ht="20.100000000000001" customHeight="1" x14ac:dyDescent="0.25">
      <c r="A69" s="3" t="s">
        <v>38</v>
      </c>
      <c r="B69" s="3" t="s">
        <v>118</v>
      </c>
      <c r="C69" s="7" t="s">
        <v>16</v>
      </c>
      <c r="D69" s="12">
        <v>31582.27</v>
      </c>
    </row>
    <row r="70" spans="1:4" ht="20.100000000000001" customHeight="1" x14ac:dyDescent="0.25">
      <c r="A70" s="3" t="s">
        <v>38</v>
      </c>
      <c r="B70" s="8" t="s">
        <v>119</v>
      </c>
      <c r="C70" s="6" t="s">
        <v>7</v>
      </c>
      <c r="D70" s="12">
        <v>1634.45</v>
      </c>
    </row>
    <row r="71" spans="1:4" ht="20.100000000000001" customHeight="1" x14ac:dyDescent="0.25">
      <c r="A71" s="3" t="s">
        <v>38</v>
      </c>
      <c r="B71" s="3" t="s">
        <v>120</v>
      </c>
      <c r="C71" s="6" t="s">
        <v>16</v>
      </c>
      <c r="D71" s="12">
        <v>255.45</v>
      </c>
    </row>
    <row r="72" spans="1:4" ht="20.100000000000001" customHeight="1" x14ac:dyDescent="0.25">
      <c r="A72" s="3" t="s">
        <v>38</v>
      </c>
      <c r="B72" s="3" t="s">
        <v>121</v>
      </c>
      <c r="C72" s="6" t="s">
        <v>122</v>
      </c>
      <c r="D72" s="12">
        <v>1485</v>
      </c>
    </row>
    <row r="73" spans="1:4" ht="20.100000000000001" customHeight="1" x14ac:dyDescent="0.25">
      <c r="A73" s="3" t="s">
        <v>38</v>
      </c>
      <c r="B73" s="3" t="s">
        <v>123</v>
      </c>
      <c r="C73" s="7" t="s">
        <v>124</v>
      </c>
      <c r="D73" s="12">
        <v>425</v>
      </c>
    </row>
    <row r="74" spans="1:4" ht="20.100000000000001" customHeight="1" x14ac:dyDescent="0.25">
      <c r="A74" s="3" t="s">
        <v>38</v>
      </c>
      <c r="B74" s="3" t="s">
        <v>125</v>
      </c>
      <c r="C74" s="7" t="s">
        <v>126</v>
      </c>
      <c r="D74" s="12">
        <v>2730</v>
      </c>
    </row>
    <row r="75" spans="1:4" ht="20.100000000000001" customHeight="1" x14ac:dyDescent="0.25">
      <c r="A75" s="3" t="s">
        <v>38</v>
      </c>
      <c r="B75" s="3" t="s">
        <v>127</v>
      </c>
      <c r="C75" s="7" t="s">
        <v>128</v>
      </c>
      <c r="D75" s="12">
        <v>3202.8</v>
      </c>
    </row>
    <row r="76" spans="1:4" ht="20.100000000000001" customHeight="1" x14ac:dyDescent="0.25">
      <c r="A76" s="3" t="s">
        <v>38</v>
      </c>
      <c r="B76" s="3" t="s">
        <v>129</v>
      </c>
      <c r="C76" s="7" t="s">
        <v>130</v>
      </c>
      <c r="D76" s="12">
        <v>2035</v>
      </c>
    </row>
    <row r="77" spans="1:4" ht="20.100000000000001" customHeight="1" x14ac:dyDescent="0.25">
      <c r="A77" s="3" t="s">
        <v>29</v>
      </c>
      <c r="B77" s="3" t="s">
        <v>4</v>
      </c>
      <c r="C77" s="7" t="s">
        <v>5</v>
      </c>
      <c r="D77" s="12">
        <v>40.6</v>
      </c>
    </row>
    <row r="78" spans="1:4" ht="20.100000000000001" customHeight="1" x14ac:dyDescent="0.25">
      <c r="A78" s="3" t="s">
        <v>28</v>
      </c>
      <c r="B78" s="3" t="s">
        <v>4</v>
      </c>
      <c r="C78" s="7" t="s">
        <v>5</v>
      </c>
      <c r="D78" s="12">
        <v>10</v>
      </c>
    </row>
    <row r="79" spans="1:4" ht="20.100000000000001" customHeight="1" x14ac:dyDescent="0.25">
      <c r="A79" s="3" t="s">
        <v>28</v>
      </c>
      <c r="B79" s="8" t="s">
        <v>23</v>
      </c>
      <c r="C79" s="7" t="s">
        <v>43</v>
      </c>
      <c r="D79" s="12">
        <v>1.67</v>
      </c>
    </row>
    <row r="80" spans="1:4" ht="20.100000000000001" customHeight="1" x14ac:dyDescent="0.25">
      <c r="A80" s="3" t="s">
        <v>37</v>
      </c>
      <c r="B80" s="3" t="s">
        <v>4</v>
      </c>
      <c r="C80" s="7" t="s">
        <v>13</v>
      </c>
      <c r="D80" s="12">
        <v>164</v>
      </c>
    </row>
    <row r="81" spans="1:4" ht="20.100000000000001" customHeight="1" x14ac:dyDescent="0.25">
      <c r="A81" s="3" t="s">
        <v>36</v>
      </c>
      <c r="B81" s="3" t="s">
        <v>89</v>
      </c>
      <c r="C81" s="7" t="s">
        <v>90</v>
      </c>
      <c r="D81" s="12">
        <v>31185.24</v>
      </c>
    </row>
    <row r="82" spans="1:4" ht="20.100000000000001" customHeight="1" x14ac:dyDescent="0.25">
      <c r="A82" s="3" t="s">
        <v>36</v>
      </c>
      <c r="B82" s="3" t="s">
        <v>91</v>
      </c>
      <c r="C82" s="7" t="s">
        <v>92</v>
      </c>
      <c r="D82" s="12">
        <v>1407.66</v>
      </c>
    </row>
    <row r="83" spans="1:4" ht="20.100000000000001" customHeight="1" x14ac:dyDescent="0.25">
      <c r="A83" s="3" t="s">
        <v>36</v>
      </c>
      <c r="B83" s="3" t="s">
        <v>93</v>
      </c>
      <c r="C83" s="6" t="s">
        <v>200</v>
      </c>
      <c r="D83" s="12">
        <v>550</v>
      </c>
    </row>
    <row r="84" spans="1:4" ht="20.100000000000001" customHeight="1" x14ac:dyDescent="0.25">
      <c r="A84" s="3" t="s">
        <v>36</v>
      </c>
      <c r="B84" s="3" t="s">
        <v>94</v>
      </c>
      <c r="C84" s="6" t="s">
        <v>16</v>
      </c>
      <c r="D84" s="12">
        <v>2700</v>
      </c>
    </row>
    <row r="85" spans="1:4" ht="20.100000000000001" customHeight="1" x14ac:dyDescent="0.25">
      <c r="A85" s="3" t="s">
        <v>36</v>
      </c>
      <c r="B85" s="3" t="s">
        <v>95</v>
      </c>
      <c r="C85" s="6" t="s">
        <v>7</v>
      </c>
      <c r="D85" s="12">
        <v>1077.32</v>
      </c>
    </row>
    <row r="86" spans="1:4" ht="20.100000000000001" customHeight="1" x14ac:dyDescent="0.25">
      <c r="A86" s="3" t="s">
        <v>36</v>
      </c>
      <c r="B86" s="3" t="s">
        <v>96</v>
      </c>
      <c r="C86" s="7" t="s">
        <v>97</v>
      </c>
      <c r="D86" s="12">
        <v>4738</v>
      </c>
    </row>
    <row r="87" spans="1:4" ht="20.100000000000001" customHeight="1" x14ac:dyDescent="0.25">
      <c r="A87" s="3" t="s">
        <v>36</v>
      </c>
      <c r="B87" s="3" t="s">
        <v>98</v>
      </c>
      <c r="C87" s="7" t="s">
        <v>99</v>
      </c>
      <c r="D87" s="12">
        <v>670</v>
      </c>
    </row>
    <row r="88" spans="1:4" ht="20.100000000000001" customHeight="1" x14ac:dyDescent="0.25">
      <c r="A88" s="3" t="s">
        <v>36</v>
      </c>
      <c r="B88" s="3" t="s">
        <v>100</v>
      </c>
      <c r="C88" s="6" t="s">
        <v>101</v>
      </c>
      <c r="D88" s="12">
        <v>290.68</v>
      </c>
    </row>
    <row r="89" spans="1:4" ht="20.100000000000001" customHeight="1" x14ac:dyDescent="0.25">
      <c r="A89" s="3" t="s">
        <v>36</v>
      </c>
      <c r="B89" s="3" t="s">
        <v>102</v>
      </c>
      <c r="C89" s="7" t="s">
        <v>103</v>
      </c>
      <c r="D89" s="12">
        <v>2170.19</v>
      </c>
    </row>
    <row r="90" spans="1:4" ht="20.100000000000001" customHeight="1" x14ac:dyDescent="0.25">
      <c r="A90" s="3" t="s">
        <v>36</v>
      </c>
      <c r="B90" s="3" t="s">
        <v>104</v>
      </c>
      <c r="C90" s="6" t="s">
        <v>105</v>
      </c>
      <c r="D90" s="12">
        <v>457.28</v>
      </c>
    </row>
    <row r="91" spans="1:4" ht="20.100000000000001" customHeight="1" x14ac:dyDescent="0.25">
      <c r="A91" s="3" t="s">
        <v>36</v>
      </c>
      <c r="B91" s="3" t="s">
        <v>106</v>
      </c>
      <c r="C91" s="6" t="s">
        <v>7</v>
      </c>
      <c r="D91" s="12">
        <v>3788.95</v>
      </c>
    </row>
    <row r="92" spans="1:4" ht="20.100000000000001" customHeight="1" x14ac:dyDescent="0.25">
      <c r="A92" s="3" t="s">
        <v>36</v>
      </c>
      <c r="B92" s="3" t="s">
        <v>107</v>
      </c>
      <c r="C92" s="6" t="s">
        <v>9</v>
      </c>
      <c r="D92" s="12">
        <f>56459+48100.9</f>
        <v>104559.9</v>
      </c>
    </row>
    <row r="93" spans="1:4" ht="20.100000000000001" customHeight="1" x14ac:dyDescent="0.25">
      <c r="A93" s="3" t="s">
        <v>36</v>
      </c>
      <c r="B93" s="3" t="s">
        <v>108</v>
      </c>
      <c r="C93" s="6" t="s">
        <v>9</v>
      </c>
      <c r="D93" s="12">
        <v>15866</v>
      </c>
    </row>
    <row r="94" spans="1:4" ht="20.100000000000001" customHeight="1" x14ac:dyDescent="0.25">
      <c r="A94" s="3" t="s">
        <v>36</v>
      </c>
      <c r="B94" s="3" t="s">
        <v>109</v>
      </c>
      <c r="C94" s="6" t="s">
        <v>9</v>
      </c>
      <c r="D94" s="12">
        <v>25000</v>
      </c>
    </row>
    <row r="95" spans="1:4" ht="20.100000000000001" customHeight="1" x14ac:dyDescent="0.25">
      <c r="A95" s="3" t="s">
        <v>36</v>
      </c>
      <c r="B95" s="3" t="s">
        <v>110</v>
      </c>
      <c r="C95" s="6" t="s">
        <v>7</v>
      </c>
      <c r="D95" s="12">
        <v>1000</v>
      </c>
    </row>
    <row r="96" spans="1:4" ht="20.100000000000001" customHeight="1" x14ac:dyDescent="0.25">
      <c r="A96" s="3" t="s">
        <v>36</v>
      </c>
      <c r="B96" s="3" t="s">
        <v>4</v>
      </c>
      <c r="C96" s="6" t="s">
        <v>8</v>
      </c>
      <c r="D96" s="12">
        <f>1772.03+4757.48+3456.23+2151.96+7745.5+759.04+4429.91</f>
        <v>25072.15</v>
      </c>
    </row>
    <row r="97" spans="1:4" ht="20.100000000000001" customHeight="1" x14ac:dyDescent="0.25">
      <c r="A97" s="3" t="s">
        <v>36</v>
      </c>
      <c r="B97" s="3" t="s">
        <v>111</v>
      </c>
      <c r="C97" s="7" t="s">
        <v>112</v>
      </c>
      <c r="D97" s="12">
        <f>467588.29+32181.54+24092.72</f>
        <v>523862.54999999993</v>
      </c>
    </row>
    <row r="98" spans="1:4" ht="20.100000000000001" customHeight="1" x14ac:dyDescent="0.25">
      <c r="A98" s="3" t="s">
        <v>36</v>
      </c>
      <c r="B98" s="3" t="s">
        <v>4</v>
      </c>
      <c r="C98" s="7" t="s">
        <v>6</v>
      </c>
      <c r="D98" s="12">
        <v>1596</v>
      </c>
    </row>
    <row r="99" spans="1:4" ht="20.100000000000001" customHeight="1" x14ac:dyDescent="0.25">
      <c r="A99" s="3" t="s">
        <v>35</v>
      </c>
      <c r="B99" s="3" t="s">
        <v>86</v>
      </c>
      <c r="C99" s="6" t="s">
        <v>88</v>
      </c>
      <c r="D99" s="12">
        <v>1173.68</v>
      </c>
    </row>
    <row r="100" spans="1:4" ht="20.100000000000001" customHeight="1" x14ac:dyDescent="0.25">
      <c r="A100" s="3" t="s">
        <v>27</v>
      </c>
      <c r="B100" s="3" t="s">
        <v>4</v>
      </c>
      <c r="C100" s="7" t="s">
        <v>5</v>
      </c>
      <c r="D100" s="12">
        <f>184.34+23</f>
        <v>207.34</v>
      </c>
    </row>
    <row r="101" spans="1:4" ht="20.100000000000001" customHeight="1" x14ac:dyDescent="0.25">
      <c r="A101" s="3" t="s">
        <v>27</v>
      </c>
      <c r="B101" s="8" t="s">
        <v>23</v>
      </c>
      <c r="C101" s="7" t="s">
        <v>43</v>
      </c>
      <c r="D101" s="12">
        <v>36.51</v>
      </c>
    </row>
    <row r="102" spans="1:4" ht="20.100000000000001" customHeight="1" x14ac:dyDescent="0.25">
      <c r="A102" s="3" t="s">
        <v>34</v>
      </c>
      <c r="B102" s="8" t="s">
        <v>73</v>
      </c>
      <c r="C102" s="6" t="s">
        <v>74</v>
      </c>
      <c r="D102" s="12">
        <v>69</v>
      </c>
    </row>
    <row r="103" spans="1:4" ht="20.100000000000001" customHeight="1" x14ac:dyDescent="0.25">
      <c r="A103" s="3" t="s">
        <v>34</v>
      </c>
      <c r="B103" s="3" t="s">
        <v>75</v>
      </c>
      <c r="C103" s="7" t="s">
        <v>76</v>
      </c>
      <c r="D103" s="12">
        <v>434.6</v>
      </c>
    </row>
    <row r="104" spans="1:4" ht="20.100000000000001" customHeight="1" x14ac:dyDescent="0.25">
      <c r="A104" s="3" t="s">
        <v>34</v>
      </c>
      <c r="B104" s="3" t="s">
        <v>77</v>
      </c>
      <c r="C104" s="6" t="s">
        <v>78</v>
      </c>
      <c r="D104" s="12">
        <v>7983.6</v>
      </c>
    </row>
    <row r="105" spans="1:4" ht="20.100000000000001" customHeight="1" x14ac:dyDescent="0.25">
      <c r="A105" s="3" t="s">
        <v>34</v>
      </c>
      <c r="B105" s="3" t="s">
        <v>79</v>
      </c>
      <c r="C105" s="7" t="s">
        <v>76</v>
      </c>
      <c r="D105" s="12">
        <v>200</v>
      </c>
    </row>
    <row r="106" spans="1:4" ht="20.100000000000001" customHeight="1" x14ac:dyDescent="0.25">
      <c r="A106" s="3" t="s">
        <v>34</v>
      </c>
      <c r="B106" s="3" t="s">
        <v>4</v>
      </c>
      <c r="C106" s="6" t="s">
        <v>8</v>
      </c>
      <c r="D106" s="12">
        <v>116.8</v>
      </c>
    </row>
    <row r="107" spans="1:4" ht="20.100000000000001" customHeight="1" x14ac:dyDescent="0.25">
      <c r="A107" s="3" t="s">
        <v>34</v>
      </c>
      <c r="B107" s="3" t="s">
        <v>80</v>
      </c>
      <c r="C107" s="7" t="s">
        <v>7</v>
      </c>
      <c r="D107" s="12">
        <v>294</v>
      </c>
    </row>
    <row r="108" spans="1:4" ht="20.100000000000001" customHeight="1" x14ac:dyDescent="0.25">
      <c r="A108" s="3" t="s">
        <v>34</v>
      </c>
      <c r="B108" s="3" t="s">
        <v>81</v>
      </c>
      <c r="C108" s="7" t="s">
        <v>7</v>
      </c>
      <c r="D108" s="12">
        <v>396.52</v>
      </c>
    </row>
    <row r="109" spans="1:4" ht="20.100000000000001" customHeight="1" x14ac:dyDescent="0.25">
      <c r="A109" s="3" t="s">
        <v>34</v>
      </c>
      <c r="B109" s="3" t="s">
        <v>82</v>
      </c>
      <c r="C109" s="6" t="s">
        <v>16</v>
      </c>
      <c r="D109" s="12">
        <v>210</v>
      </c>
    </row>
    <row r="110" spans="1:4" ht="20.100000000000001" customHeight="1" x14ac:dyDescent="0.25">
      <c r="A110" s="3" t="s">
        <v>34</v>
      </c>
      <c r="B110" s="3" t="s">
        <v>83</v>
      </c>
      <c r="C110" s="6" t="s">
        <v>84</v>
      </c>
      <c r="D110" s="12">
        <v>32461.71</v>
      </c>
    </row>
    <row r="111" spans="1:4" ht="20.100000000000001" customHeight="1" x14ac:dyDescent="0.25">
      <c r="A111" s="3" t="s">
        <v>34</v>
      </c>
      <c r="B111" s="3" t="s">
        <v>4</v>
      </c>
      <c r="C111" s="6" t="s">
        <v>8</v>
      </c>
      <c r="D111" s="12">
        <f>9298.56+4301.92+2550+150.8+242.12+370+3077.32+1632.06+1000+160+233.6</f>
        <v>23016.379999999997</v>
      </c>
    </row>
    <row r="112" spans="1:4" ht="20.100000000000001" customHeight="1" x14ac:dyDescent="0.25">
      <c r="A112" s="3" t="s">
        <v>34</v>
      </c>
      <c r="B112" s="3" t="s">
        <v>12</v>
      </c>
      <c r="C112" s="6" t="s">
        <v>16</v>
      </c>
      <c r="D112" s="12">
        <v>31372.73</v>
      </c>
    </row>
    <row r="113" spans="1:4" ht="20.100000000000001" customHeight="1" x14ac:dyDescent="0.25">
      <c r="A113" s="3" t="s">
        <v>34</v>
      </c>
      <c r="B113" s="3" t="s">
        <v>85</v>
      </c>
      <c r="C113" s="6" t="s">
        <v>87</v>
      </c>
      <c r="D113" s="12">
        <v>43747.57</v>
      </c>
    </row>
    <row r="114" spans="1:4" ht="20.100000000000001" customHeight="1" x14ac:dyDescent="0.25">
      <c r="A114" s="3" t="s">
        <v>34</v>
      </c>
      <c r="B114" s="8" t="s">
        <v>23</v>
      </c>
      <c r="C114" s="7" t="s">
        <v>43</v>
      </c>
      <c r="D114" s="12">
        <v>60.23</v>
      </c>
    </row>
    <row r="115" spans="1:4" ht="20.100000000000001" customHeight="1" x14ac:dyDescent="0.25">
      <c r="A115" s="3" t="s">
        <v>26</v>
      </c>
      <c r="B115" s="3" t="s">
        <v>4</v>
      </c>
      <c r="C115" s="7" t="s">
        <v>5</v>
      </c>
      <c r="D115" s="12">
        <f>62.3+85.36+0.04</f>
        <v>147.69999999999999</v>
      </c>
    </row>
    <row r="116" spans="1:4" ht="20.100000000000001" customHeight="1" x14ac:dyDescent="0.25">
      <c r="A116" s="3" t="s">
        <v>26</v>
      </c>
      <c r="B116" s="3" t="s">
        <v>66</v>
      </c>
      <c r="C116" s="6" t="s">
        <v>65</v>
      </c>
      <c r="D116" s="12">
        <v>408</v>
      </c>
    </row>
    <row r="117" spans="1:4" ht="20.100000000000001" customHeight="1" x14ac:dyDescent="0.25">
      <c r="A117" s="3" t="s">
        <v>26</v>
      </c>
      <c r="B117" s="3" t="s">
        <v>14</v>
      </c>
      <c r="C117" s="6" t="s">
        <v>7</v>
      </c>
      <c r="D117" s="12">
        <v>18.09</v>
      </c>
    </row>
    <row r="118" spans="1:4" ht="20.100000000000001" customHeight="1" x14ac:dyDescent="0.25">
      <c r="A118" s="3" t="s">
        <v>26</v>
      </c>
      <c r="B118" s="3" t="s">
        <v>18</v>
      </c>
      <c r="C118" s="6" t="s">
        <v>16</v>
      </c>
      <c r="D118" s="12">
        <v>5950</v>
      </c>
    </row>
    <row r="119" spans="1:4" ht="20.100000000000001" customHeight="1" x14ac:dyDescent="0.25">
      <c r="A119" s="3" t="s">
        <v>26</v>
      </c>
      <c r="B119" s="3" t="s">
        <v>11</v>
      </c>
      <c r="C119" s="6" t="s">
        <v>7</v>
      </c>
      <c r="D119" s="12">
        <v>1156.48</v>
      </c>
    </row>
    <row r="120" spans="1:4" ht="20.100000000000001" customHeight="1" x14ac:dyDescent="0.25">
      <c r="A120" s="3" t="s">
        <v>26</v>
      </c>
      <c r="B120" s="3" t="s">
        <v>67</v>
      </c>
      <c r="C120" s="7" t="s">
        <v>68</v>
      </c>
      <c r="D120" s="12">
        <v>2650</v>
      </c>
    </row>
    <row r="121" spans="1:4" ht="20.100000000000001" customHeight="1" x14ac:dyDescent="0.25">
      <c r="A121" s="3" t="s">
        <v>26</v>
      </c>
      <c r="B121" s="3" t="s">
        <v>69</v>
      </c>
      <c r="C121" s="7" t="s">
        <v>70</v>
      </c>
      <c r="D121" s="12">
        <v>2004.98</v>
      </c>
    </row>
    <row r="122" spans="1:4" ht="20.100000000000001" customHeight="1" x14ac:dyDescent="0.25">
      <c r="A122" s="3" t="s">
        <v>26</v>
      </c>
      <c r="B122" s="3" t="s">
        <v>17</v>
      </c>
      <c r="C122" s="6" t="s">
        <v>7</v>
      </c>
      <c r="D122" s="12">
        <v>2737</v>
      </c>
    </row>
    <row r="123" spans="1:4" ht="20.100000000000001" customHeight="1" x14ac:dyDescent="0.25">
      <c r="A123" s="3" t="s">
        <v>26</v>
      </c>
      <c r="B123" s="3" t="s">
        <v>4</v>
      </c>
      <c r="C123" s="6" t="s">
        <v>8</v>
      </c>
      <c r="D123" s="12">
        <v>350</v>
      </c>
    </row>
    <row r="124" spans="1:4" ht="20.100000000000001" customHeight="1" x14ac:dyDescent="0.25">
      <c r="A124" s="3" t="s">
        <v>26</v>
      </c>
      <c r="B124" s="3" t="s">
        <v>71</v>
      </c>
      <c r="C124" s="6" t="s">
        <v>9</v>
      </c>
      <c r="D124" s="12">
        <v>15243.64</v>
      </c>
    </row>
    <row r="125" spans="1:4" ht="20.100000000000001" customHeight="1" x14ac:dyDescent="0.25">
      <c r="A125" s="3" t="s">
        <v>26</v>
      </c>
      <c r="B125" s="3" t="s">
        <v>4</v>
      </c>
      <c r="C125" s="6" t="s">
        <v>8</v>
      </c>
      <c r="D125" s="12">
        <v>160</v>
      </c>
    </row>
    <row r="126" spans="1:4" ht="20.100000000000001" customHeight="1" x14ac:dyDescent="0.25">
      <c r="A126" s="3" t="s">
        <v>26</v>
      </c>
      <c r="B126" s="3" t="s">
        <v>72</v>
      </c>
      <c r="C126" s="6" t="s">
        <v>7</v>
      </c>
      <c r="D126" s="12">
        <v>6945</v>
      </c>
    </row>
    <row r="127" spans="1:4" ht="20.100000000000001" customHeight="1" x14ac:dyDescent="0.25">
      <c r="A127" s="3" t="s">
        <v>26</v>
      </c>
      <c r="B127" s="3" t="s">
        <v>18</v>
      </c>
      <c r="C127" s="6" t="s">
        <v>16</v>
      </c>
      <c r="D127" s="12">
        <v>250</v>
      </c>
    </row>
    <row r="128" spans="1:4" ht="20.100000000000001" customHeight="1" x14ac:dyDescent="0.25">
      <c r="A128" s="3" t="s">
        <v>26</v>
      </c>
      <c r="B128" s="3" t="s">
        <v>4</v>
      </c>
      <c r="C128" s="6" t="s">
        <v>8</v>
      </c>
      <c r="D128" s="12">
        <f>280.32+1001</f>
        <v>1281.32</v>
      </c>
    </row>
    <row r="129" spans="1:4" ht="20.100000000000001" customHeight="1" x14ac:dyDescent="0.25">
      <c r="A129" s="3" t="s">
        <v>26</v>
      </c>
      <c r="B129" s="8" t="s">
        <v>23</v>
      </c>
      <c r="C129" s="7" t="s">
        <v>43</v>
      </c>
      <c r="D129" s="12">
        <f>54.68+56.46+59.91</f>
        <v>171.05</v>
      </c>
    </row>
    <row r="130" spans="1:4" ht="20.100000000000001" customHeight="1" x14ac:dyDescent="0.25">
      <c r="A130" s="3" t="s">
        <v>26</v>
      </c>
      <c r="B130" s="3" t="s">
        <v>4</v>
      </c>
      <c r="C130" s="7" t="s">
        <v>5</v>
      </c>
      <c r="D130" s="12">
        <v>1222.82</v>
      </c>
    </row>
    <row r="131" spans="1:4" ht="20.100000000000001" customHeight="1" x14ac:dyDescent="0.25">
      <c r="A131" s="3" t="s">
        <v>25</v>
      </c>
      <c r="B131" s="3" t="s">
        <v>4</v>
      </c>
      <c r="C131" s="7" t="s">
        <v>5</v>
      </c>
      <c r="D131" s="12">
        <f>487.33+0.07</f>
        <v>487.4</v>
      </c>
    </row>
    <row r="132" spans="1:4" ht="20.100000000000001" customHeight="1" x14ac:dyDescent="0.25">
      <c r="A132" s="3" t="s">
        <v>25</v>
      </c>
      <c r="B132" s="3" t="s">
        <v>63</v>
      </c>
      <c r="C132" s="7" t="s">
        <v>64</v>
      </c>
      <c r="D132" s="12">
        <f>80.27+4316.06</f>
        <v>4396.3300000000008</v>
      </c>
    </row>
    <row r="133" spans="1:4" ht="20.100000000000001" customHeight="1" x14ac:dyDescent="0.25">
      <c r="A133" s="3" t="s">
        <v>25</v>
      </c>
      <c r="B133" s="8" t="s">
        <v>23</v>
      </c>
      <c r="C133" s="7" t="s">
        <v>43</v>
      </c>
      <c r="D133" s="12">
        <v>228.64</v>
      </c>
    </row>
    <row r="134" spans="1:4" ht="20.100000000000001" customHeight="1" x14ac:dyDescent="0.25">
      <c r="A134" s="3" t="s">
        <v>24</v>
      </c>
      <c r="B134" s="3" t="s">
        <v>4</v>
      </c>
      <c r="C134" s="7" t="s">
        <v>5</v>
      </c>
      <c r="D134" s="12">
        <f>0.1+36.04</f>
        <v>36.14</v>
      </c>
    </row>
    <row r="135" spans="1:4" ht="20.100000000000001" customHeight="1" x14ac:dyDescent="0.25">
      <c r="A135" s="3" t="s">
        <v>24</v>
      </c>
      <c r="B135" s="3" t="s">
        <v>44</v>
      </c>
      <c r="C135" s="6" t="s">
        <v>45</v>
      </c>
      <c r="D135" s="12">
        <v>10000</v>
      </c>
    </row>
    <row r="136" spans="1:4" ht="20.100000000000001" customHeight="1" x14ac:dyDescent="0.25">
      <c r="A136" s="3" t="s">
        <v>24</v>
      </c>
      <c r="B136" s="3" t="s">
        <v>4</v>
      </c>
      <c r="C136" s="6" t="s">
        <v>8</v>
      </c>
      <c r="D136" s="12">
        <v>1064.75</v>
      </c>
    </row>
    <row r="137" spans="1:4" ht="20.100000000000001" customHeight="1" x14ac:dyDescent="0.25">
      <c r="A137" s="3" t="s">
        <v>24</v>
      </c>
      <c r="B137" s="3" t="s">
        <v>12</v>
      </c>
      <c r="C137" s="6" t="s">
        <v>16</v>
      </c>
      <c r="D137" s="12">
        <v>8595.09</v>
      </c>
    </row>
    <row r="138" spans="1:4" ht="20.100000000000001" customHeight="1" x14ac:dyDescent="0.25">
      <c r="A138" s="3" t="s">
        <v>24</v>
      </c>
      <c r="B138" s="3" t="s">
        <v>46</v>
      </c>
      <c r="C138" s="7" t="s">
        <v>47</v>
      </c>
      <c r="D138" s="12">
        <v>548.36</v>
      </c>
    </row>
    <row r="139" spans="1:4" ht="20.100000000000001" customHeight="1" x14ac:dyDescent="0.25">
      <c r="A139" s="3" t="s">
        <v>24</v>
      </c>
      <c r="B139" s="3" t="s">
        <v>48</v>
      </c>
      <c r="C139" s="7" t="s">
        <v>49</v>
      </c>
      <c r="D139" s="12">
        <v>214.29</v>
      </c>
    </row>
    <row r="140" spans="1:4" ht="20.100000000000001" customHeight="1" x14ac:dyDescent="0.25">
      <c r="A140" s="3" t="s">
        <v>24</v>
      </c>
      <c r="B140" s="3" t="s">
        <v>4</v>
      </c>
      <c r="C140" s="6" t="s">
        <v>8</v>
      </c>
      <c r="D140" s="12">
        <v>5344</v>
      </c>
    </row>
    <row r="141" spans="1:4" ht="20.100000000000001" customHeight="1" x14ac:dyDescent="0.25">
      <c r="A141" s="3" t="s">
        <v>24</v>
      </c>
      <c r="B141" s="3" t="s">
        <v>51</v>
      </c>
      <c r="C141" s="7" t="s">
        <v>50</v>
      </c>
      <c r="D141" s="12">
        <v>598</v>
      </c>
    </row>
    <row r="142" spans="1:4" ht="20.100000000000001" customHeight="1" x14ac:dyDescent="0.25">
      <c r="A142" s="3" t="s">
        <v>24</v>
      </c>
      <c r="B142" s="3" t="s">
        <v>4</v>
      </c>
      <c r="C142" s="6" t="s">
        <v>8</v>
      </c>
      <c r="D142" s="12">
        <v>350.4</v>
      </c>
    </row>
    <row r="143" spans="1:4" ht="20.100000000000001" customHeight="1" x14ac:dyDescent="0.25">
      <c r="A143" s="3" t="s">
        <v>24</v>
      </c>
      <c r="B143" s="3" t="s">
        <v>52</v>
      </c>
      <c r="C143" s="7" t="s">
        <v>53</v>
      </c>
      <c r="D143" s="12">
        <v>1084</v>
      </c>
    </row>
    <row r="144" spans="1:4" ht="20.100000000000001" customHeight="1" x14ac:dyDescent="0.25">
      <c r="A144" s="3" t="s">
        <v>24</v>
      </c>
      <c r="B144" s="3" t="s">
        <v>19</v>
      </c>
      <c r="C144" s="7" t="s">
        <v>54</v>
      </c>
      <c r="D144" s="12">
        <v>3800</v>
      </c>
    </row>
    <row r="145" spans="1:4" ht="20.100000000000001" customHeight="1" x14ac:dyDescent="0.25">
      <c r="A145" s="3" t="s">
        <v>24</v>
      </c>
      <c r="B145" s="3" t="s">
        <v>55</v>
      </c>
      <c r="C145" s="7" t="s">
        <v>56</v>
      </c>
      <c r="D145" s="12">
        <v>8580</v>
      </c>
    </row>
    <row r="146" spans="1:4" ht="20.100000000000001" customHeight="1" x14ac:dyDescent="0.25">
      <c r="A146" s="3" t="s">
        <v>24</v>
      </c>
      <c r="B146" s="3" t="s">
        <v>15</v>
      </c>
      <c r="C146" s="6" t="s">
        <v>57</v>
      </c>
      <c r="D146" s="12">
        <v>35225.360000000001</v>
      </c>
    </row>
    <row r="147" spans="1:4" ht="20.100000000000001" customHeight="1" x14ac:dyDescent="0.25">
      <c r="A147" s="3" t="s">
        <v>24</v>
      </c>
      <c r="B147" s="3" t="s">
        <v>4</v>
      </c>
      <c r="C147" s="6" t="s">
        <v>8</v>
      </c>
      <c r="D147" s="12">
        <f>608.68+1533.88+847.1+938.41+912.14</f>
        <v>4840.21</v>
      </c>
    </row>
    <row r="148" spans="1:4" ht="20.100000000000001" customHeight="1" x14ac:dyDescent="0.25">
      <c r="A148" s="3" t="s">
        <v>24</v>
      </c>
      <c r="B148" s="8" t="s">
        <v>58</v>
      </c>
      <c r="C148" s="7" t="s">
        <v>59</v>
      </c>
      <c r="D148" s="12">
        <v>659.24</v>
      </c>
    </row>
    <row r="149" spans="1:4" ht="20.100000000000001" customHeight="1" x14ac:dyDescent="0.25">
      <c r="A149" s="3" t="s">
        <v>24</v>
      </c>
      <c r="B149" s="3" t="s">
        <v>20</v>
      </c>
      <c r="C149" s="6" t="s">
        <v>9</v>
      </c>
      <c r="D149" s="12">
        <v>3300</v>
      </c>
    </row>
    <row r="150" spans="1:4" ht="20.100000000000001" customHeight="1" x14ac:dyDescent="0.25">
      <c r="A150" s="3" t="s">
        <v>24</v>
      </c>
      <c r="B150" s="8" t="s">
        <v>60</v>
      </c>
      <c r="C150" s="6" t="s">
        <v>61</v>
      </c>
      <c r="D150" s="12">
        <v>3910</v>
      </c>
    </row>
    <row r="151" spans="1:4" ht="20.100000000000001" customHeight="1" x14ac:dyDescent="0.25">
      <c r="A151" s="3" t="s">
        <v>24</v>
      </c>
      <c r="B151" s="3" t="s">
        <v>62</v>
      </c>
      <c r="C151" s="6" t="s">
        <v>9</v>
      </c>
      <c r="D151" s="12">
        <v>27557.42</v>
      </c>
    </row>
    <row r="152" spans="1:4" ht="20.100000000000001" customHeight="1" x14ac:dyDescent="0.25">
      <c r="A152" s="3" t="s">
        <v>24</v>
      </c>
      <c r="B152" s="3" t="s">
        <v>4</v>
      </c>
      <c r="C152" s="6" t="s">
        <v>8</v>
      </c>
      <c r="D152" s="12">
        <v>4500</v>
      </c>
    </row>
    <row r="153" spans="1:4" ht="20.100000000000001" customHeight="1" x14ac:dyDescent="0.25">
      <c r="A153" s="3" t="s">
        <v>24</v>
      </c>
      <c r="B153" s="3" t="s">
        <v>21</v>
      </c>
      <c r="C153" s="4" t="s">
        <v>22</v>
      </c>
      <c r="D153" s="12">
        <v>512.95000000000005</v>
      </c>
    </row>
    <row r="154" spans="1:4" ht="20.100000000000001" customHeight="1" x14ac:dyDescent="0.25">
      <c r="A154" s="3" t="s">
        <v>24</v>
      </c>
      <c r="B154" s="3" t="s">
        <v>4</v>
      </c>
      <c r="C154" s="7" t="s">
        <v>6</v>
      </c>
      <c r="D154" s="12">
        <v>16322.77</v>
      </c>
    </row>
    <row r="155" spans="1:4" ht="20.100000000000001" customHeight="1" x14ac:dyDescent="0.25">
      <c r="A155" s="3" t="s">
        <v>24</v>
      </c>
      <c r="B155" s="3" t="s">
        <v>4</v>
      </c>
      <c r="C155" s="6" t="s">
        <v>13</v>
      </c>
      <c r="D155" s="12">
        <v>59</v>
      </c>
    </row>
    <row r="156" spans="1:4" ht="20.100000000000001" customHeight="1" x14ac:dyDescent="0.25">
      <c r="A156" s="3" t="s">
        <v>24</v>
      </c>
      <c r="B156" s="8" t="s">
        <v>23</v>
      </c>
      <c r="C156" s="7" t="s">
        <v>43</v>
      </c>
      <c r="D156" s="12">
        <f>89.58+228.64</f>
        <v>318.21999999999997</v>
      </c>
    </row>
    <row r="157" spans="1:4" ht="20.100000000000001" customHeight="1" x14ac:dyDescent="0.25">
      <c r="A157" s="3" t="s">
        <v>33</v>
      </c>
      <c r="B157" s="3" t="s">
        <v>4</v>
      </c>
      <c r="C157" s="7" t="s">
        <v>6</v>
      </c>
      <c r="D157" s="12">
        <f>401.46+10702.49+2604.58</f>
        <v>13708.529999999999</v>
      </c>
    </row>
    <row r="158" spans="1:4" ht="20.100000000000001" customHeight="1" x14ac:dyDescent="0.25">
      <c r="A158" s="3" t="s">
        <v>33</v>
      </c>
      <c r="B158" s="8" t="s">
        <v>23</v>
      </c>
      <c r="C158" s="7" t="s">
        <v>43</v>
      </c>
      <c r="D158" s="12">
        <v>47.37</v>
      </c>
    </row>
    <row r="159" spans="1:4" ht="20.100000000000001" customHeight="1" thickBot="1" x14ac:dyDescent="0.3">
      <c r="A159" s="11"/>
      <c r="B159" s="11"/>
      <c r="C159" s="11"/>
      <c r="D159" s="14">
        <f>SUM(D2:D158)</f>
        <v>1552017.02</v>
      </c>
    </row>
  </sheetData>
  <sortState xmlns:xlrd2="http://schemas.microsoft.com/office/spreadsheetml/2017/richdata2" ref="A2:D158">
    <sortCondition ref="A2:A1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F8FE-DA9C-4123-8B26-DD4B0E468839}">
  <dimension ref="A1:K171"/>
  <sheetViews>
    <sheetView topLeftCell="A79" workbookViewId="0">
      <selection activeCell="C85" sqref="C85"/>
    </sheetView>
  </sheetViews>
  <sheetFormatPr defaultRowHeight="15" x14ac:dyDescent="0.25"/>
  <cols>
    <col min="1" max="1" width="16" customWidth="1"/>
    <col min="2" max="2" width="50" customWidth="1"/>
    <col min="3" max="3" width="41.5703125" customWidth="1"/>
    <col min="4" max="4" width="30" customWidth="1"/>
    <col min="6" max="6" width="14.140625" customWidth="1"/>
  </cols>
  <sheetData>
    <row r="1" spans="1:11" ht="30.75" customHeight="1" x14ac:dyDescent="0.25">
      <c r="A1" s="5" t="s">
        <v>1</v>
      </c>
      <c r="B1" s="5" t="s">
        <v>0</v>
      </c>
      <c r="C1" s="5" t="s">
        <v>3</v>
      </c>
      <c r="D1" s="5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3" t="s">
        <v>220</v>
      </c>
      <c r="B2" s="16" t="s">
        <v>221</v>
      </c>
      <c r="C2" s="16" t="s">
        <v>222</v>
      </c>
      <c r="D2" s="12">
        <f>8.28+2.07</f>
        <v>10.35</v>
      </c>
    </row>
    <row r="3" spans="1:11" ht="20.100000000000001" customHeight="1" x14ac:dyDescent="0.25">
      <c r="A3" s="3" t="s">
        <v>220</v>
      </c>
      <c r="B3" s="10" t="s">
        <v>194</v>
      </c>
      <c r="C3" s="3" t="s">
        <v>195</v>
      </c>
      <c r="D3" s="12">
        <v>640.5</v>
      </c>
    </row>
    <row r="4" spans="1:11" ht="20.100000000000001" customHeight="1" x14ac:dyDescent="0.25">
      <c r="A4" s="3" t="s">
        <v>220</v>
      </c>
      <c r="B4" s="8" t="s">
        <v>196</v>
      </c>
      <c r="C4" s="4" t="s">
        <v>197</v>
      </c>
      <c r="D4" s="12">
        <f>319+562.63+182.01+657</f>
        <v>1720.6399999999999</v>
      </c>
    </row>
    <row r="5" spans="1:11" ht="20.100000000000001" customHeight="1" x14ac:dyDescent="0.25">
      <c r="A5" s="3" t="s">
        <v>220</v>
      </c>
      <c r="B5" s="8" t="s">
        <v>23</v>
      </c>
      <c r="C5" s="15" t="s">
        <v>224</v>
      </c>
      <c r="D5" s="12">
        <v>36.68</v>
      </c>
    </row>
    <row r="6" spans="1:11" ht="20.100000000000001" customHeight="1" x14ac:dyDescent="0.25">
      <c r="A6" s="3" t="s">
        <v>219</v>
      </c>
      <c r="B6" s="8" t="s">
        <v>23</v>
      </c>
      <c r="C6" s="15" t="s">
        <v>224</v>
      </c>
      <c r="D6" s="12">
        <v>36.39</v>
      </c>
    </row>
    <row r="7" spans="1:11" ht="20.100000000000001" customHeight="1" x14ac:dyDescent="0.25">
      <c r="A7" s="3" t="s">
        <v>204</v>
      </c>
      <c r="B7" s="3" t="s">
        <v>4</v>
      </c>
      <c r="C7" s="3" t="s">
        <v>5</v>
      </c>
      <c r="D7" s="12">
        <f>116+27</f>
        <v>143</v>
      </c>
    </row>
    <row r="8" spans="1:11" ht="20.100000000000001" customHeight="1" x14ac:dyDescent="0.25">
      <c r="A8" s="3" t="s">
        <v>204</v>
      </c>
      <c r="B8" s="3" t="s">
        <v>248</v>
      </c>
      <c r="C8" s="15" t="s">
        <v>249</v>
      </c>
      <c r="D8" s="12">
        <v>15660</v>
      </c>
    </row>
    <row r="9" spans="1:11" ht="20.100000000000001" customHeight="1" x14ac:dyDescent="0.25">
      <c r="A9" s="3" t="s">
        <v>204</v>
      </c>
      <c r="B9" s="3" t="s">
        <v>250</v>
      </c>
      <c r="C9" s="15" t="s">
        <v>7</v>
      </c>
      <c r="D9" s="12">
        <v>70</v>
      </c>
    </row>
    <row r="10" spans="1:11" ht="20.100000000000001" customHeight="1" x14ac:dyDescent="0.25">
      <c r="A10" s="3" t="s">
        <v>204</v>
      </c>
      <c r="B10" s="8" t="s">
        <v>251</v>
      </c>
      <c r="C10" s="15" t="s">
        <v>311</v>
      </c>
      <c r="D10" s="12">
        <v>962.5</v>
      </c>
    </row>
    <row r="11" spans="1:11" ht="20.100000000000001" customHeight="1" x14ac:dyDescent="0.25">
      <c r="A11" s="3" t="s">
        <v>204</v>
      </c>
      <c r="B11" s="3" t="s">
        <v>165</v>
      </c>
      <c r="C11" s="4" t="s">
        <v>252</v>
      </c>
      <c r="D11" s="12">
        <v>2550</v>
      </c>
    </row>
    <row r="12" spans="1:11" ht="20.100000000000001" customHeight="1" x14ac:dyDescent="0.25">
      <c r="A12" s="3" t="s">
        <v>204</v>
      </c>
      <c r="B12" s="3" t="s">
        <v>253</v>
      </c>
      <c r="C12" s="15" t="s">
        <v>254</v>
      </c>
      <c r="D12" s="12">
        <v>1800</v>
      </c>
    </row>
    <row r="13" spans="1:11" ht="20.100000000000001" customHeight="1" x14ac:dyDescent="0.25">
      <c r="A13" s="3" t="s">
        <v>204</v>
      </c>
      <c r="B13" s="3" t="s">
        <v>168</v>
      </c>
      <c r="C13" s="6" t="s">
        <v>169</v>
      </c>
      <c r="D13" s="12">
        <v>207.9</v>
      </c>
    </row>
    <row r="14" spans="1:11" ht="20.100000000000001" customHeight="1" x14ac:dyDescent="0.25">
      <c r="A14" s="3" t="s">
        <v>204</v>
      </c>
      <c r="B14" s="3" t="s">
        <v>104</v>
      </c>
      <c r="C14" s="4" t="s">
        <v>255</v>
      </c>
      <c r="D14" s="12">
        <v>50</v>
      </c>
    </row>
    <row r="15" spans="1:11" ht="20.100000000000001" customHeight="1" x14ac:dyDescent="0.25">
      <c r="A15" s="3" t="s">
        <v>204</v>
      </c>
      <c r="B15" s="3" t="s">
        <v>106</v>
      </c>
      <c r="C15" s="4" t="s">
        <v>7</v>
      </c>
      <c r="D15" s="12">
        <v>2962.35</v>
      </c>
    </row>
    <row r="16" spans="1:11" ht="20.100000000000001" customHeight="1" x14ac:dyDescent="0.25">
      <c r="A16" s="3" t="s">
        <v>204</v>
      </c>
      <c r="B16" s="3" t="s">
        <v>256</v>
      </c>
      <c r="C16" s="15" t="s">
        <v>312</v>
      </c>
      <c r="D16" s="12">
        <v>2100</v>
      </c>
    </row>
    <row r="17" spans="1:4" ht="20.100000000000001" customHeight="1" x14ac:dyDescent="0.25">
      <c r="A17" s="3" t="s">
        <v>204</v>
      </c>
      <c r="B17" s="3" t="s">
        <v>257</v>
      </c>
      <c r="C17" s="4" t="s">
        <v>7</v>
      </c>
      <c r="D17" s="12">
        <v>49</v>
      </c>
    </row>
    <row r="18" spans="1:4" ht="20.100000000000001" customHeight="1" x14ac:dyDescent="0.25">
      <c r="A18" s="3" t="s">
        <v>204</v>
      </c>
      <c r="B18" s="3" t="s">
        <v>258</v>
      </c>
      <c r="C18" s="4" t="s">
        <v>7</v>
      </c>
      <c r="D18" s="12">
        <v>3429.38</v>
      </c>
    </row>
    <row r="19" spans="1:4" ht="20.100000000000001" customHeight="1" x14ac:dyDescent="0.25">
      <c r="A19" s="3" t="s">
        <v>204</v>
      </c>
      <c r="B19" s="3" t="s">
        <v>259</v>
      </c>
      <c r="C19" s="4" t="s">
        <v>545</v>
      </c>
      <c r="D19" s="12">
        <v>3925</v>
      </c>
    </row>
    <row r="20" spans="1:4" ht="20.100000000000001" customHeight="1" x14ac:dyDescent="0.25">
      <c r="A20" s="3" t="s">
        <v>204</v>
      </c>
      <c r="B20" s="3" t="s">
        <v>166</v>
      </c>
      <c r="C20" s="15" t="s">
        <v>260</v>
      </c>
      <c r="D20" s="12">
        <v>2926.38</v>
      </c>
    </row>
    <row r="21" spans="1:4" ht="20.100000000000001" customHeight="1" x14ac:dyDescent="0.25">
      <c r="A21" s="3" t="s">
        <v>204</v>
      </c>
      <c r="B21" s="3" t="s">
        <v>261</v>
      </c>
      <c r="C21" s="15" t="s">
        <v>262</v>
      </c>
      <c r="D21" s="12">
        <v>738.5</v>
      </c>
    </row>
    <row r="22" spans="1:4" ht="20.100000000000001" customHeight="1" x14ac:dyDescent="0.25">
      <c r="A22" s="3" t="s">
        <v>204</v>
      </c>
      <c r="B22" s="3" t="s">
        <v>263</v>
      </c>
      <c r="C22" s="4" t="s">
        <v>99</v>
      </c>
      <c r="D22" s="12">
        <v>920</v>
      </c>
    </row>
    <row r="23" spans="1:4" ht="20.100000000000001" customHeight="1" x14ac:dyDescent="0.25">
      <c r="A23" s="3" t="s">
        <v>204</v>
      </c>
      <c r="B23" s="8" t="s">
        <v>119</v>
      </c>
      <c r="C23" s="4" t="s">
        <v>7</v>
      </c>
      <c r="D23" s="12">
        <v>2122.71</v>
      </c>
    </row>
    <row r="24" spans="1:4" ht="20.100000000000001" customHeight="1" x14ac:dyDescent="0.25">
      <c r="A24" s="3" t="s">
        <v>204</v>
      </c>
      <c r="B24" s="3" t="s">
        <v>264</v>
      </c>
      <c r="C24" s="4" t="s">
        <v>7</v>
      </c>
      <c r="D24" s="12">
        <v>2076.27</v>
      </c>
    </row>
    <row r="25" spans="1:4" ht="20.100000000000001" customHeight="1" x14ac:dyDescent="0.25">
      <c r="A25" s="3" t="s">
        <v>204</v>
      </c>
      <c r="B25" s="3" t="s">
        <v>81</v>
      </c>
      <c r="C25" s="4" t="s">
        <v>7</v>
      </c>
      <c r="D25" s="12">
        <v>426.48</v>
      </c>
    </row>
    <row r="26" spans="1:4" ht="20.100000000000001" customHeight="1" x14ac:dyDescent="0.25">
      <c r="A26" s="3" t="s">
        <v>204</v>
      </c>
      <c r="B26" s="3" t="s">
        <v>265</v>
      </c>
      <c r="C26" s="4" t="s">
        <v>7</v>
      </c>
      <c r="D26" s="12">
        <v>270.89</v>
      </c>
    </row>
    <row r="27" spans="1:4" ht="20.100000000000001" customHeight="1" x14ac:dyDescent="0.25">
      <c r="A27" s="3" t="s">
        <v>204</v>
      </c>
      <c r="B27" s="3" t="s">
        <v>266</v>
      </c>
      <c r="C27" s="4" t="s">
        <v>182</v>
      </c>
      <c r="D27" s="12">
        <v>727</v>
      </c>
    </row>
    <row r="28" spans="1:4" ht="20.100000000000001" customHeight="1" x14ac:dyDescent="0.25">
      <c r="A28" s="3" t="s">
        <v>204</v>
      </c>
      <c r="B28" s="3" t="s">
        <v>267</v>
      </c>
      <c r="C28" s="15" t="s">
        <v>268</v>
      </c>
      <c r="D28" s="12">
        <v>1464</v>
      </c>
    </row>
    <row r="29" spans="1:4" ht="20.100000000000001" customHeight="1" x14ac:dyDescent="0.25">
      <c r="A29" s="3" t="s">
        <v>204</v>
      </c>
      <c r="B29" s="3" t="s">
        <v>269</v>
      </c>
      <c r="C29" s="4" t="s">
        <v>7</v>
      </c>
      <c r="D29" s="12">
        <v>726.34</v>
      </c>
    </row>
    <row r="30" spans="1:4" ht="20.100000000000001" customHeight="1" x14ac:dyDescent="0.25">
      <c r="A30" s="3" t="s">
        <v>204</v>
      </c>
      <c r="B30" s="3" t="s">
        <v>270</v>
      </c>
      <c r="C30" s="15" t="s">
        <v>7</v>
      </c>
      <c r="D30" s="12">
        <v>675</v>
      </c>
    </row>
    <row r="31" spans="1:4" ht="20.100000000000001" customHeight="1" x14ac:dyDescent="0.25">
      <c r="A31" s="3" t="s">
        <v>204</v>
      </c>
      <c r="B31" s="3" t="s">
        <v>271</v>
      </c>
      <c r="C31" s="15" t="s">
        <v>199</v>
      </c>
      <c r="D31" s="12">
        <v>13662.58</v>
      </c>
    </row>
    <row r="32" spans="1:4" ht="20.100000000000001" customHeight="1" x14ac:dyDescent="0.25">
      <c r="A32" s="3" t="s">
        <v>204</v>
      </c>
      <c r="B32" s="3" t="s">
        <v>272</v>
      </c>
      <c r="C32" s="15" t="s">
        <v>273</v>
      </c>
      <c r="D32" s="12">
        <v>339.8</v>
      </c>
    </row>
    <row r="33" spans="1:4" ht="20.100000000000001" customHeight="1" x14ac:dyDescent="0.25">
      <c r="A33" s="3" t="s">
        <v>204</v>
      </c>
      <c r="B33" s="3" t="s">
        <v>274</v>
      </c>
      <c r="C33" s="15" t="s">
        <v>7</v>
      </c>
      <c r="D33" s="12">
        <v>77.28</v>
      </c>
    </row>
    <row r="34" spans="1:4" ht="20.100000000000001" customHeight="1" x14ac:dyDescent="0.25">
      <c r="A34" s="3" t="s">
        <v>204</v>
      </c>
      <c r="B34" s="3" t="s">
        <v>82</v>
      </c>
      <c r="C34" s="15" t="s">
        <v>275</v>
      </c>
      <c r="D34" s="12">
        <v>1145.45</v>
      </c>
    </row>
    <row r="35" spans="1:4" ht="20.100000000000001" customHeight="1" x14ac:dyDescent="0.25">
      <c r="A35" s="3" t="s">
        <v>204</v>
      </c>
      <c r="B35" s="3" t="s">
        <v>276</v>
      </c>
      <c r="C35" s="4" t="s">
        <v>386</v>
      </c>
      <c r="D35" s="12">
        <v>32800.959999999999</v>
      </c>
    </row>
    <row r="36" spans="1:4" ht="20.100000000000001" customHeight="1" x14ac:dyDescent="0.25">
      <c r="A36" s="3" t="s">
        <v>204</v>
      </c>
      <c r="B36" s="3" t="s">
        <v>4</v>
      </c>
      <c r="C36" s="15" t="s">
        <v>8</v>
      </c>
      <c r="D36" s="12">
        <f>634.74+759.04+6412.8+1678.05</f>
        <v>9484.6299999999992</v>
      </c>
    </row>
    <row r="37" spans="1:4" ht="20.100000000000001" customHeight="1" x14ac:dyDescent="0.25">
      <c r="A37" s="3" t="s">
        <v>204</v>
      </c>
      <c r="B37" s="3" t="s">
        <v>277</v>
      </c>
      <c r="C37" s="15" t="s">
        <v>278</v>
      </c>
      <c r="D37" s="12">
        <v>12210.5</v>
      </c>
    </row>
    <row r="38" spans="1:4" ht="20.100000000000001" customHeight="1" x14ac:dyDescent="0.25">
      <c r="A38" s="3" t="s">
        <v>204</v>
      </c>
      <c r="B38" s="3" t="s">
        <v>279</v>
      </c>
      <c r="C38" s="15" t="s">
        <v>281</v>
      </c>
      <c r="D38" s="12">
        <v>4244.51</v>
      </c>
    </row>
    <row r="39" spans="1:4" ht="20.100000000000001" customHeight="1" x14ac:dyDescent="0.25">
      <c r="A39" s="3" t="s">
        <v>204</v>
      </c>
      <c r="B39" s="3" t="s">
        <v>280</v>
      </c>
      <c r="C39" s="15" t="s">
        <v>282</v>
      </c>
      <c r="D39" s="12">
        <v>11660.51</v>
      </c>
    </row>
    <row r="40" spans="1:4" ht="20.100000000000001" customHeight="1" x14ac:dyDescent="0.25">
      <c r="A40" s="3" t="s">
        <v>204</v>
      </c>
      <c r="B40" s="3" t="s">
        <v>283</v>
      </c>
      <c r="C40" s="15" t="s">
        <v>284</v>
      </c>
      <c r="D40" s="12">
        <v>1434.2</v>
      </c>
    </row>
    <row r="41" spans="1:4" ht="20.100000000000001" customHeight="1" x14ac:dyDescent="0.25">
      <c r="A41" s="3" t="s">
        <v>204</v>
      </c>
      <c r="B41" s="3" t="s">
        <v>285</v>
      </c>
      <c r="C41" s="15" t="s">
        <v>87</v>
      </c>
      <c r="D41" s="12">
        <v>36575.129999999997</v>
      </c>
    </row>
    <row r="42" spans="1:4" ht="20.100000000000001" customHeight="1" x14ac:dyDescent="0.25">
      <c r="A42" s="3" t="s">
        <v>204</v>
      </c>
      <c r="B42" s="3" t="s">
        <v>286</v>
      </c>
      <c r="C42" s="15" t="s">
        <v>287</v>
      </c>
      <c r="D42" s="12">
        <v>7400</v>
      </c>
    </row>
    <row r="43" spans="1:4" ht="20.100000000000001" customHeight="1" x14ac:dyDescent="0.25">
      <c r="A43" s="3" t="s">
        <v>204</v>
      </c>
      <c r="B43" s="3" t="s">
        <v>288</v>
      </c>
      <c r="C43" s="15" t="s">
        <v>289</v>
      </c>
      <c r="D43" s="12">
        <v>208.32</v>
      </c>
    </row>
    <row r="44" spans="1:4" ht="20.100000000000001" customHeight="1" x14ac:dyDescent="0.25">
      <c r="A44" s="3" t="s">
        <v>204</v>
      </c>
      <c r="B44" s="3" t="s">
        <v>290</v>
      </c>
      <c r="C44" s="15" t="s">
        <v>291</v>
      </c>
      <c r="D44" s="12">
        <v>20034.310000000001</v>
      </c>
    </row>
    <row r="45" spans="1:4" ht="20.100000000000001" customHeight="1" x14ac:dyDescent="0.25">
      <c r="A45" s="3" t="s">
        <v>204</v>
      </c>
      <c r="B45" s="3" t="s">
        <v>292</v>
      </c>
      <c r="C45" s="15" t="s">
        <v>293</v>
      </c>
      <c r="D45" s="12">
        <v>11520</v>
      </c>
    </row>
    <row r="46" spans="1:4" ht="20.100000000000001" customHeight="1" x14ac:dyDescent="0.25">
      <c r="A46" s="3" t="s">
        <v>204</v>
      </c>
      <c r="B46" s="3" t="s">
        <v>294</v>
      </c>
      <c r="C46" s="15" t="s">
        <v>295</v>
      </c>
      <c r="D46" s="12">
        <v>529</v>
      </c>
    </row>
    <row r="47" spans="1:4" ht="20.100000000000001" customHeight="1" x14ac:dyDescent="0.25">
      <c r="A47" s="3" t="s">
        <v>204</v>
      </c>
      <c r="B47" s="3" t="s">
        <v>296</v>
      </c>
      <c r="C47" s="15" t="s">
        <v>297</v>
      </c>
      <c r="D47" s="12">
        <v>359.5</v>
      </c>
    </row>
    <row r="48" spans="1:4" ht="20.100000000000001" customHeight="1" x14ac:dyDescent="0.25">
      <c r="A48" s="3" t="s">
        <v>204</v>
      </c>
      <c r="B48" s="3" t="s">
        <v>298</v>
      </c>
      <c r="C48" s="15" t="s">
        <v>299</v>
      </c>
      <c r="D48" s="12">
        <v>6435</v>
      </c>
    </row>
    <row r="49" spans="1:4" ht="20.100000000000001" customHeight="1" x14ac:dyDescent="0.25">
      <c r="A49" s="3" t="s">
        <v>204</v>
      </c>
      <c r="B49" s="3" t="s">
        <v>300</v>
      </c>
      <c r="C49" s="15" t="s">
        <v>301</v>
      </c>
      <c r="D49" s="12">
        <v>8510</v>
      </c>
    </row>
    <row r="50" spans="1:4" ht="20.100000000000001" customHeight="1" x14ac:dyDescent="0.25">
      <c r="A50" s="3" t="s">
        <v>204</v>
      </c>
      <c r="B50" s="3" t="s">
        <v>302</v>
      </c>
      <c r="C50" s="15" t="s">
        <v>9</v>
      </c>
      <c r="D50" s="12">
        <v>12500</v>
      </c>
    </row>
    <row r="51" spans="1:4" ht="20.100000000000001" customHeight="1" x14ac:dyDescent="0.25">
      <c r="A51" s="3" t="s">
        <v>204</v>
      </c>
      <c r="B51" s="3" t="s">
        <v>303</v>
      </c>
      <c r="C51" s="15" t="s">
        <v>304</v>
      </c>
      <c r="D51" s="12">
        <v>7881.2</v>
      </c>
    </row>
    <row r="52" spans="1:4" ht="20.100000000000001" customHeight="1" x14ac:dyDescent="0.25">
      <c r="A52" s="3" t="s">
        <v>204</v>
      </c>
      <c r="B52" s="3" t="s">
        <v>305</v>
      </c>
      <c r="C52" s="15" t="s">
        <v>306</v>
      </c>
      <c r="D52" s="12">
        <v>872.95</v>
      </c>
    </row>
    <row r="53" spans="1:4" ht="20.100000000000001" customHeight="1" x14ac:dyDescent="0.25">
      <c r="A53" s="3" t="s">
        <v>204</v>
      </c>
      <c r="B53" s="3" t="s">
        <v>307</v>
      </c>
      <c r="C53" s="15" t="s">
        <v>308</v>
      </c>
      <c r="D53" s="12">
        <v>500</v>
      </c>
    </row>
    <row r="54" spans="1:4" ht="20.100000000000001" customHeight="1" x14ac:dyDescent="0.25">
      <c r="A54" s="3" t="s">
        <v>204</v>
      </c>
      <c r="B54" s="3" t="s">
        <v>4</v>
      </c>
      <c r="C54" s="15" t="s">
        <v>8</v>
      </c>
      <c r="D54" s="12">
        <f>58.43+350.4+10688+240+360+5091.84</f>
        <v>16788.669999999998</v>
      </c>
    </row>
    <row r="55" spans="1:4" ht="20.100000000000001" customHeight="1" x14ac:dyDescent="0.25">
      <c r="A55" s="3" t="s">
        <v>204</v>
      </c>
      <c r="B55" s="3" t="s">
        <v>309</v>
      </c>
      <c r="C55" s="15" t="s">
        <v>310</v>
      </c>
      <c r="D55" s="12">
        <v>37251.269999999997</v>
      </c>
    </row>
    <row r="56" spans="1:4" ht="20.100000000000001" customHeight="1" x14ac:dyDescent="0.25">
      <c r="A56" s="3" t="s">
        <v>204</v>
      </c>
      <c r="B56" s="8" t="s">
        <v>23</v>
      </c>
      <c r="C56" s="15" t="s">
        <v>224</v>
      </c>
      <c r="D56" s="12">
        <v>112.38</v>
      </c>
    </row>
    <row r="57" spans="1:4" ht="20.100000000000001" customHeight="1" x14ac:dyDescent="0.25">
      <c r="A57" s="3" t="s">
        <v>218</v>
      </c>
      <c r="B57" s="3" t="s">
        <v>241</v>
      </c>
      <c r="C57" s="15" t="s">
        <v>182</v>
      </c>
      <c r="D57" s="12">
        <v>2000</v>
      </c>
    </row>
    <row r="58" spans="1:4" ht="20.100000000000001" customHeight="1" x14ac:dyDescent="0.25">
      <c r="A58" s="3" t="s">
        <v>218</v>
      </c>
      <c r="B58" s="3" t="s">
        <v>4</v>
      </c>
      <c r="C58" s="7" t="s">
        <v>313</v>
      </c>
      <c r="D58" s="12">
        <f>460+445+301+356+96.65+96.65</f>
        <v>1755.3000000000002</v>
      </c>
    </row>
    <row r="59" spans="1:4" ht="20.100000000000001" customHeight="1" x14ac:dyDescent="0.25">
      <c r="A59" s="3" t="s">
        <v>218</v>
      </c>
      <c r="B59" s="3" t="s">
        <v>113</v>
      </c>
      <c r="C59" s="4" t="s">
        <v>242</v>
      </c>
      <c r="D59" s="12">
        <v>1080</v>
      </c>
    </row>
    <row r="60" spans="1:4" ht="20.100000000000001" customHeight="1" x14ac:dyDescent="0.25">
      <c r="A60" s="3" t="s">
        <v>218</v>
      </c>
      <c r="B60" s="3" t="s">
        <v>4</v>
      </c>
      <c r="C60" s="15" t="s">
        <v>243</v>
      </c>
      <c r="D60" s="12">
        <f>479.93+16.33+160.51</f>
        <v>656.77</v>
      </c>
    </row>
    <row r="61" spans="1:4" ht="20.100000000000001" customHeight="1" x14ac:dyDescent="0.25">
      <c r="A61" s="3" t="s">
        <v>218</v>
      </c>
      <c r="B61" s="3" t="s">
        <v>244</v>
      </c>
      <c r="C61" s="15" t="s">
        <v>7</v>
      </c>
      <c r="D61" s="12">
        <v>176.56</v>
      </c>
    </row>
    <row r="62" spans="1:4" ht="20.100000000000001" customHeight="1" x14ac:dyDescent="0.25">
      <c r="A62" s="3" t="s">
        <v>218</v>
      </c>
      <c r="B62" s="3" t="s">
        <v>245</v>
      </c>
      <c r="C62" s="15" t="s">
        <v>9</v>
      </c>
      <c r="D62" s="12">
        <v>7000</v>
      </c>
    </row>
    <row r="63" spans="1:4" ht="20.100000000000001" customHeight="1" x14ac:dyDescent="0.25">
      <c r="A63" s="3" t="s">
        <v>218</v>
      </c>
      <c r="B63" s="3" t="s">
        <v>246</v>
      </c>
      <c r="C63" s="4" t="s">
        <v>469</v>
      </c>
      <c r="D63" s="12">
        <f>23575.13+85873.25</f>
        <v>109448.38</v>
      </c>
    </row>
    <row r="64" spans="1:4" ht="20.100000000000001" customHeight="1" x14ac:dyDescent="0.25">
      <c r="A64" s="3" t="s">
        <v>218</v>
      </c>
      <c r="B64" s="3" t="s">
        <v>247</v>
      </c>
      <c r="C64" s="15" t="s">
        <v>99</v>
      </c>
      <c r="D64" s="12">
        <v>13394</v>
      </c>
    </row>
    <row r="65" spans="1:4" ht="20.100000000000001" customHeight="1" x14ac:dyDescent="0.25">
      <c r="A65" s="3" t="s">
        <v>218</v>
      </c>
      <c r="B65" s="8" t="s">
        <v>23</v>
      </c>
      <c r="C65" s="15" t="s">
        <v>224</v>
      </c>
      <c r="D65" s="12">
        <v>45.43</v>
      </c>
    </row>
    <row r="66" spans="1:4" ht="20.100000000000001" customHeight="1" x14ac:dyDescent="0.25">
      <c r="A66" s="3" t="s">
        <v>217</v>
      </c>
      <c r="B66" s="3" t="s">
        <v>225</v>
      </c>
      <c r="C66" s="15" t="s">
        <v>227</v>
      </c>
      <c r="D66" s="12">
        <v>753.4</v>
      </c>
    </row>
    <row r="67" spans="1:4" ht="20.100000000000001" customHeight="1" x14ac:dyDescent="0.25">
      <c r="A67" s="3" t="s">
        <v>217</v>
      </c>
      <c r="B67" s="17" t="s">
        <v>228</v>
      </c>
      <c r="C67" s="15" t="s">
        <v>229</v>
      </c>
      <c r="D67" s="12">
        <v>4500</v>
      </c>
    </row>
    <row r="68" spans="1:4" ht="20.100000000000001" customHeight="1" x14ac:dyDescent="0.25">
      <c r="A68" s="3" t="s">
        <v>217</v>
      </c>
      <c r="B68" s="3" t="s">
        <v>230</v>
      </c>
      <c r="C68" s="4" t="s">
        <v>9</v>
      </c>
      <c r="D68" s="12">
        <v>6000</v>
      </c>
    </row>
    <row r="69" spans="1:4" ht="20.100000000000001" customHeight="1" x14ac:dyDescent="0.25">
      <c r="A69" s="3" t="s">
        <v>217</v>
      </c>
      <c r="B69" s="3" t="s">
        <v>231</v>
      </c>
      <c r="C69" s="4" t="s">
        <v>182</v>
      </c>
      <c r="D69" s="12">
        <v>1310.4000000000001</v>
      </c>
    </row>
    <row r="70" spans="1:4" ht="20.100000000000001" customHeight="1" x14ac:dyDescent="0.25">
      <c r="A70" s="3" t="s">
        <v>217</v>
      </c>
      <c r="B70" s="3" t="s">
        <v>232</v>
      </c>
      <c r="C70" s="4" t="s">
        <v>9</v>
      </c>
      <c r="D70" s="12">
        <v>1840.98</v>
      </c>
    </row>
    <row r="71" spans="1:4" ht="20.100000000000001" customHeight="1" x14ac:dyDescent="0.25">
      <c r="A71" s="3" t="s">
        <v>217</v>
      </c>
      <c r="B71" s="3" t="s">
        <v>233</v>
      </c>
      <c r="C71" s="15" t="s">
        <v>234</v>
      </c>
      <c r="D71" s="12">
        <v>12022.19</v>
      </c>
    </row>
    <row r="72" spans="1:4" ht="20.100000000000001" customHeight="1" x14ac:dyDescent="0.25">
      <c r="A72" s="3" t="s">
        <v>217</v>
      </c>
      <c r="B72" s="3" t="s">
        <v>134</v>
      </c>
      <c r="C72" s="15" t="s">
        <v>226</v>
      </c>
      <c r="D72" s="12">
        <v>1431.86</v>
      </c>
    </row>
    <row r="73" spans="1:4" ht="20.100000000000001" customHeight="1" x14ac:dyDescent="0.25">
      <c r="A73" s="3" t="s">
        <v>217</v>
      </c>
      <c r="B73" s="3" t="s">
        <v>235</v>
      </c>
      <c r="C73" s="4" t="s">
        <v>9</v>
      </c>
      <c r="D73" s="12">
        <v>11286.86</v>
      </c>
    </row>
    <row r="74" spans="1:4" ht="20.100000000000001" customHeight="1" x14ac:dyDescent="0.25">
      <c r="A74" s="3" t="s">
        <v>217</v>
      </c>
      <c r="B74" s="3" t="s">
        <v>4</v>
      </c>
      <c r="C74" s="4" t="s">
        <v>8</v>
      </c>
      <c r="D74" s="12">
        <v>3380</v>
      </c>
    </row>
    <row r="75" spans="1:4" ht="20.100000000000001" customHeight="1" x14ac:dyDescent="0.25">
      <c r="A75" s="3" t="s">
        <v>217</v>
      </c>
      <c r="B75" s="3" t="s">
        <v>236</v>
      </c>
      <c r="C75" s="4" t="s">
        <v>237</v>
      </c>
      <c r="D75" s="12">
        <v>15000</v>
      </c>
    </row>
    <row r="76" spans="1:4" ht="20.100000000000001" customHeight="1" x14ac:dyDescent="0.25">
      <c r="A76" s="3" t="s">
        <v>217</v>
      </c>
      <c r="B76" s="3" t="s">
        <v>75</v>
      </c>
      <c r="C76" s="15" t="s">
        <v>238</v>
      </c>
      <c r="D76" s="12">
        <v>45.2</v>
      </c>
    </row>
    <row r="77" spans="1:4" ht="20.100000000000001" customHeight="1" x14ac:dyDescent="0.25">
      <c r="A77" s="3" t="s">
        <v>217</v>
      </c>
      <c r="B77" s="3" t="s">
        <v>4</v>
      </c>
      <c r="C77" s="4" t="s">
        <v>8</v>
      </c>
      <c r="D77" s="12">
        <v>250</v>
      </c>
    </row>
    <row r="78" spans="1:4" ht="20.100000000000001" customHeight="1" x14ac:dyDescent="0.25">
      <c r="A78" s="3" t="s">
        <v>217</v>
      </c>
      <c r="B78" s="3" t="s">
        <v>239</v>
      </c>
      <c r="C78" s="15" t="s">
        <v>240</v>
      </c>
      <c r="D78" s="12">
        <v>600</v>
      </c>
    </row>
    <row r="79" spans="1:4" ht="20.100000000000001" customHeight="1" x14ac:dyDescent="0.25">
      <c r="A79" s="3" t="s">
        <v>217</v>
      </c>
      <c r="B79" s="3" t="s">
        <v>4</v>
      </c>
      <c r="C79" s="4" t="s">
        <v>8</v>
      </c>
      <c r="D79" s="12">
        <v>200</v>
      </c>
    </row>
    <row r="80" spans="1:4" ht="20.100000000000001" customHeight="1" x14ac:dyDescent="0.25">
      <c r="A80" s="3" t="s">
        <v>216</v>
      </c>
      <c r="B80" s="8" t="s">
        <v>23</v>
      </c>
      <c r="C80" s="15" t="s">
        <v>224</v>
      </c>
      <c r="D80" s="12">
        <v>33.81</v>
      </c>
    </row>
    <row r="81" spans="1:4" ht="20.100000000000001" customHeight="1" x14ac:dyDescent="0.25">
      <c r="A81" s="3" t="s">
        <v>215</v>
      </c>
      <c r="B81" s="8" t="s">
        <v>23</v>
      </c>
      <c r="C81" s="15" t="s">
        <v>224</v>
      </c>
      <c r="D81" s="12">
        <v>1.89</v>
      </c>
    </row>
    <row r="82" spans="1:4" ht="20.100000000000001" customHeight="1" x14ac:dyDescent="0.25">
      <c r="A82" s="3" t="s">
        <v>207</v>
      </c>
      <c r="B82" s="3" t="s">
        <v>211</v>
      </c>
      <c r="C82" s="15" t="s">
        <v>212</v>
      </c>
      <c r="D82" s="12">
        <v>115.85</v>
      </c>
    </row>
    <row r="83" spans="1:4" ht="20.100000000000001" customHeight="1" x14ac:dyDescent="0.25">
      <c r="A83" s="3" t="s">
        <v>206</v>
      </c>
      <c r="B83" s="3" t="s">
        <v>198</v>
      </c>
      <c r="C83" s="4" t="s">
        <v>199</v>
      </c>
      <c r="D83" s="12">
        <v>105.9</v>
      </c>
    </row>
    <row r="84" spans="1:4" ht="20.100000000000001" customHeight="1" x14ac:dyDescent="0.25">
      <c r="A84" s="3" t="s">
        <v>206</v>
      </c>
      <c r="B84" s="8" t="s">
        <v>192</v>
      </c>
      <c r="C84" s="4" t="s">
        <v>386</v>
      </c>
      <c r="D84" s="12">
        <f>2152.61+69.56</f>
        <v>2222.17</v>
      </c>
    </row>
    <row r="85" spans="1:4" ht="20.100000000000001" customHeight="1" x14ac:dyDescent="0.25">
      <c r="A85" s="3" t="s">
        <v>206</v>
      </c>
      <c r="B85" s="3" t="s">
        <v>111</v>
      </c>
      <c r="C85" s="15" t="s">
        <v>223</v>
      </c>
      <c r="D85" s="12">
        <v>7502.59</v>
      </c>
    </row>
    <row r="86" spans="1:4" ht="20.100000000000001" customHeight="1" x14ac:dyDescent="0.25">
      <c r="A86" s="3" t="s">
        <v>203</v>
      </c>
      <c r="B86" s="3" t="s">
        <v>4</v>
      </c>
      <c r="C86" s="3" t="s">
        <v>5</v>
      </c>
      <c r="D86" s="12">
        <v>32</v>
      </c>
    </row>
    <row r="87" spans="1:4" ht="20.100000000000001" customHeight="1" x14ac:dyDescent="0.25">
      <c r="A87" s="3" t="s">
        <v>203</v>
      </c>
      <c r="B87" s="3" t="s">
        <v>111</v>
      </c>
      <c r="C87" s="15" t="s">
        <v>223</v>
      </c>
      <c r="D87" s="12">
        <f>238.68+1081.97+2587.93+3143.98+1+13832.15+132320.77+10036.24+11816.77</f>
        <v>175059.48999999996</v>
      </c>
    </row>
    <row r="88" spans="1:4" ht="20.100000000000001" customHeight="1" x14ac:dyDescent="0.25">
      <c r="A88" s="3" t="s">
        <v>201</v>
      </c>
      <c r="B88" s="3" t="s">
        <v>4</v>
      </c>
      <c r="C88" s="3" t="s">
        <v>202</v>
      </c>
      <c r="D88" s="12">
        <f>2500+500</f>
        <v>3000</v>
      </c>
    </row>
    <row r="89" spans="1:4" ht="20.100000000000001" customHeight="1" x14ac:dyDescent="0.25">
      <c r="A89" s="3" t="s">
        <v>201</v>
      </c>
      <c r="B89" s="3" t="s">
        <v>4</v>
      </c>
      <c r="C89" s="7" t="s">
        <v>6</v>
      </c>
      <c r="D89" s="12">
        <v>1296</v>
      </c>
    </row>
    <row r="90" spans="1:4" ht="20.100000000000001" customHeight="1" x14ac:dyDescent="0.25">
      <c r="A90" s="3" t="s">
        <v>201</v>
      </c>
      <c r="B90" s="3" t="s">
        <v>18</v>
      </c>
      <c r="C90" s="6" t="s">
        <v>16</v>
      </c>
      <c r="D90" s="12">
        <v>6400</v>
      </c>
    </row>
    <row r="91" spans="1:4" ht="20.100000000000001" customHeight="1" x14ac:dyDescent="0.25">
      <c r="A91" s="3" t="s">
        <v>214</v>
      </c>
      <c r="B91" s="3" t="s">
        <v>4</v>
      </c>
      <c r="C91" s="7" t="s">
        <v>6</v>
      </c>
      <c r="D91" s="12">
        <v>11701.05</v>
      </c>
    </row>
    <row r="92" spans="1:4" ht="20.100000000000001" customHeight="1" x14ac:dyDescent="0.25">
      <c r="A92" s="3" t="s">
        <v>214</v>
      </c>
      <c r="B92" s="16" t="s">
        <v>221</v>
      </c>
      <c r="C92" s="16" t="s">
        <v>222</v>
      </c>
      <c r="D92" s="12">
        <v>2.0699999999999998</v>
      </c>
    </row>
    <row r="93" spans="1:4" ht="20.100000000000001" customHeight="1" x14ac:dyDescent="0.25">
      <c r="A93" s="3" t="s">
        <v>214</v>
      </c>
      <c r="B93" s="3" t="s">
        <v>86</v>
      </c>
      <c r="C93" s="15" t="s">
        <v>212</v>
      </c>
      <c r="D93" s="12">
        <f>9.14+324.54+1889.99</f>
        <v>2223.67</v>
      </c>
    </row>
    <row r="94" spans="1:4" ht="20.100000000000001" customHeight="1" x14ac:dyDescent="0.25">
      <c r="A94" s="3" t="s">
        <v>205</v>
      </c>
      <c r="B94" s="3" t="s">
        <v>208</v>
      </c>
      <c r="C94" s="15" t="s">
        <v>213</v>
      </c>
      <c r="D94" s="12">
        <v>8.58</v>
      </c>
    </row>
    <row r="95" spans="1:4" ht="20.100000000000001" customHeight="1" x14ac:dyDescent="0.25">
      <c r="A95" s="3" t="s">
        <v>205</v>
      </c>
      <c r="B95" s="3" t="s">
        <v>209</v>
      </c>
      <c r="C95" s="15" t="s">
        <v>210</v>
      </c>
      <c r="D95" s="12">
        <v>4660</v>
      </c>
    </row>
    <row r="96" spans="1:4" ht="20.100000000000001" customHeight="1" thickBot="1" x14ac:dyDescent="0.3">
      <c r="A96" s="11"/>
      <c r="B96" s="11"/>
      <c r="C96" s="11"/>
      <c r="D96" s="18">
        <f>SUM(D2:D95)</f>
        <v>712507.81</v>
      </c>
    </row>
    <row r="97" ht="20.100000000000001" customHeight="1" thickTop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</sheetData>
  <sortState xmlns:xlrd2="http://schemas.microsoft.com/office/spreadsheetml/2017/richdata2" ref="A2:D95">
    <sortCondition ref="A2:A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0374-4B27-458F-8FC1-0F387ED03CD7}">
  <dimension ref="A1:I227"/>
  <sheetViews>
    <sheetView tabSelected="1" workbookViewId="0">
      <selection activeCell="G21" sqref="G21"/>
    </sheetView>
  </sheetViews>
  <sheetFormatPr defaultRowHeight="15" x14ac:dyDescent="0.25"/>
  <cols>
    <col min="1" max="1" width="19" customWidth="1"/>
    <col min="2" max="2" width="47" customWidth="1"/>
    <col min="3" max="3" width="46.42578125" customWidth="1"/>
    <col min="4" max="4" width="30" customWidth="1"/>
  </cols>
  <sheetData>
    <row r="1" spans="1:9" ht="30.75" customHeight="1" x14ac:dyDescent="0.25">
      <c r="A1" s="5" t="s">
        <v>1</v>
      </c>
      <c r="B1" s="5" t="s">
        <v>0</v>
      </c>
      <c r="C1" s="5" t="s">
        <v>3</v>
      </c>
      <c r="D1" s="5" t="s">
        <v>2</v>
      </c>
      <c r="E1" s="1"/>
      <c r="F1" s="1"/>
      <c r="G1" s="1"/>
      <c r="H1" s="1"/>
      <c r="I1" s="1"/>
    </row>
    <row r="2" spans="1:9" ht="20.100000000000001" customHeight="1" x14ac:dyDescent="0.25">
      <c r="A2" s="3" t="s">
        <v>336</v>
      </c>
      <c r="B2" s="8" t="s">
        <v>196</v>
      </c>
      <c r="C2" s="4" t="s">
        <v>197</v>
      </c>
      <c r="D2" s="12">
        <f>562.63+182.01+319+657</f>
        <v>1720.6399999999999</v>
      </c>
    </row>
    <row r="3" spans="1:9" ht="20.100000000000001" customHeight="1" x14ac:dyDescent="0.25">
      <c r="A3" s="3" t="s">
        <v>336</v>
      </c>
      <c r="B3" s="3" t="s">
        <v>534</v>
      </c>
      <c r="C3" s="6" t="s">
        <v>538</v>
      </c>
      <c r="D3" s="12">
        <v>79.3</v>
      </c>
    </row>
    <row r="4" spans="1:9" ht="20.100000000000001" customHeight="1" x14ac:dyDescent="0.25">
      <c r="A4" s="3" t="s">
        <v>336</v>
      </c>
      <c r="B4" s="3" t="s">
        <v>533</v>
      </c>
      <c r="C4" s="7" t="s">
        <v>539</v>
      </c>
      <c r="D4" s="12">
        <f>1619.61+6.23</f>
        <v>1625.84</v>
      </c>
    </row>
    <row r="5" spans="1:9" ht="20.100000000000001" customHeight="1" x14ac:dyDescent="0.25">
      <c r="A5" s="3" t="s">
        <v>336</v>
      </c>
      <c r="B5" s="10" t="s">
        <v>194</v>
      </c>
      <c r="C5" s="3" t="s">
        <v>195</v>
      </c>
      <c r="D5" s="12">
        <v>640.5</v>
      </c>
    </row>
    <row r="6" spans="1:9" ht="20.100000000000001" customHeight="1" x14ac:dyDescent="0.25">
      <c r="A6" s="3" t="s">
        <v>335</v>
      </c>
      <c r="B6" s="3" t="s">
        <v>478</v>
      </c>
      <c r="C6" s="6" t="s">
        <v>475</v>
      </c>
      <c r="D6" s="12">
        <v>2909.97</v>
      </c>
    </row>
    <row r="7" spans="1:9" ht="20.100000000000001" customHeight="1" x14ac:dyDescent="0.25">
      <c r="A7" s="3" t="s">
        <v>335</v>
      </c>
      <c r="B7" s="3" t="s">
        <v>125</v>
      </c>
      <c r="C7" s="7" t="s">
        <v>126</v>
      </c>
      <c r="D7" s="12">
        <v>1400</v>
      </c>
    </row>
    <row r="8" spans="1:9" ht="20.100000000000001" customHeight="1" x14ac:dyDescent="0.25">
      <c r="A8" s="3" t="s">
        <v>335</v>
      </c>
      <c r="B8" s="3" t="s">
        <v>479</v>
      </c>
      <c r="C8" s="6" t="s">
        <v>7</v>
      </c>
      <c r="D8" s="12">
        <v>312.33</v>
      </c>
    </row>
    <row r="9" spans="1:9" ht="20.100000000000001" customHeight="1" x14ac:dyDescent="0.25">
      <c r="A9" s="3" t="s">
        <v>335</v>
      </c>
      <c r="B9" s="3" t="s">
        <v>4</v>
      </c>
      <c r="C9" s="15" t="s">
        <v>8</v>
      </c>
      <c r="D9" s="12">
        <v>1196</v>
      </c>
    </row>
    <row r="10" spans="1:9" ht="20.100000000000001" customHeight="1" x14ac:dyDescent="0.25">
      <c r="A10" s="3" t="s">
        <v>335</v>
      </c>
      <c r="B10" s="3" t="s">
        <v>480</v>
      </c>
      <c r="C10" s="7" t="s">
        <v>7</v>
      </c>
      <c r="D10" s="12">
        <v>1757.75</v>
      </c>
    </row>
    <row r="11" spans="1:9" ht="20.100000000000001" customHeight="1" x14ac:dyDescent="0.25">
      <c r="A11" s="3" t="s">
        <v>335</v>
      </c>
      <c r="B11" s="3" t="s">
        <v>481</v>
      </c>
      <c r="C11" s="7" t="s">
        <v>482</v>
      </c>
      <c r="D11" s="12">
        <v>5714</v>
      </c>
    </row>
    <row r="12" spans="1:9" ht="20.100000000000001" customHeight="1" x14ac:dyDescent="0.25">
      <c r="A12" s="3" t="s">
        <v>335</v>
      </c>
      <c r="B12" s="3" t="s">
        <v>166</v>
      </c>
      <c r="C12" s="7" t="s">
        <v>260</v>
      </c>
      <c r="D12" s="12">
        <v>6052.35</v>
      </c>
    </row>
    <row r="13" spans="1:9" ht="20.100000000000001" customHeight="1" x14ac:dyDescent="0.25">
      <c r="A13" s="3" t="s">
        <v>335</v>
      </c>
      <c r="B13" s="3" t="s">
        <v>80</v>
      </c>
      <c r="C13" s="7" t="s">
        <v>7</v>
      </c>
      <c r="D13" s="12">
        <v>153</v>
      </c>
    </row>
    <row r="14" spans="1:9" ht="20.100000000000001" customHeight="1" x14ac:dyDescent="0.25">
      <c r="A14" s="3" t="s">
        <v>335</v>
      </c>
      <c r="B14" s="3" t="s">
        <v>71</v>
      </c>
      <c r="C14" s="7" t="s">
        <v>341</v>
      </c>
      <c r="D14" s="12">
        <v>15243.64</v>
      </c>
    </row>
    <row r="15" spans="1:9" ht="20.100000000000001" customHeight="1" x14ac:dyDescent="0.25">
      <c r="A15" s="3" t="s">
        <v>335</v>
      </c>
      <c r="B15" s="3" t="s">
        <v>483</v>
      </c>
      <c r="C15" s="7" t="s">
        <v>484</v>
      </c>
      <c r="D15" s="12">
        <v>6600</v>
      </c>
    </row>
    <row r="16" spans="1:9" ht="20.100000000000001" customHeight="1" x14ac:dyDescent="0.25">
      <c r="A16" s="3" t="s">
        <v>335</v>
      </c>
      <c r="B16" s="3" t="s">
        <v>188</v>
      </c>
      <c r="C16" s="7" t="s">
        <v>7</v>
      </c>
      <c r="D16" s="12">
        <v>12654.39</v>
      </c>
    </row>
    <row r="17" spans="1:4" ht="20.100000000000001" customHeight="1" x14ac:dyDescent="0.25">
      <c r="A17" s="3" t="s">
        <v>335</v>
      </c>
      <c r="B17" s="3" t="s">
        <v>485</v>
      </c>
      <c r="C17" s="7" t="s">
        <v>7</v>
      </c>
      <c r="D17" s="12">
        <v>46.72</v>
      </c>
    </row>
    <row r="18" spans="1:4" ht="20.100000000000001" customHeight="1" x14ac:dyDescent="0.25">
      <c r="A18" s="3" t="s">
        <v>335</v>
      </c>
      <c r="B18" s="16" t="s">
        <v>347</v>
      </c>
      <c r="C18" s="19" t="s">
        <v>348</v>
      </c>
      <c r="D18" s="12">
        <v>45269.2</v>
      </c>
    </row>
    <row r="19" spans="1:4" ht="20.100000000000001" customHeight="1" x14ac:dyDescent="0.25">
      <c r="A19" s="3" t="s">
        <v>335</v>
      </c>
      <c r="B19" s="3" t="s">
        <v>486</v>
      </c>
      <c r="C19" s="7" t="s">
        <v>341</v>
      </c>
      <c r="D19" s="12">
        <v>39651.14</v>
      </c>
    </row>
    <row r="20" spans="1:4" ht="20.100000000000001" customHeight="1" x14ac:dyDescent="0.25">
      <c r="A20" s="3" t="s">
        <v>335</v>
      </c>
      <c r="B20" s="3" t="s">
        <v>11</v>
      </c>
      <c r="C20" s="7" t="s">
        <v>7</v>
      </c>
      <c r="D20" s="12">
        <v>1113.42</v>
      </c>
    </row>
    <row r="21" spans="1:4" ht="20.100000000000001" customHeight="1" x14ac:dyDescent="0.25">
      <c r="A21" s="3" t="s">
        <v>335</v>
      </c>
      <c r="B21" s="3" t="s">
        <v>487</v>
      </c>
      <c r="C21" s="7" t="s">
        <v>7</v>
      </c>
      <c r="D21" s="12">
        <v>781.1</v>
      </c>
    </row>
    <row r="22" spans="1:4" ht="20.100000000000001" customHeight="1" x14ac:dyDescent="0.25">
      <c r="A22" s="3" t="s">
        <v>335</v>
      </c>
      <c r="B22" s="3" t="s">
        <v>264</v>
      </c>
      <c r="C22" s="7" t="s">
        <v>7</v>
      </c>
      <c r="D22" s="12">
        <v>20733.669999999998</v>
      </c>
    </row>
    <row r="23" spans="1:4" ht="20.100000000000001" customHeight="1" x14ac:dyDescent="0.25">
      <c r="A23" s="3" t="s">
        <v>335</v>
      </c>
      <c r="B23" s="8" t="s">
        <v>488</v>
      </c>
      <c r="C23" s="6" t="s">
        <v>7</v>
      </c>
      <c r="D23" s="12">
        <v>1583.8</v>
      </c>
    </row>
    <row r="24" spans="1:4" ht="20.100000000000001" customHeight="1" x14ac:dyDescent="0.25">
      <c r="A24" s="3" t="s">
        <v>335</v>
      </c>
      <c r="B24" s="3" t="s">
        <v>349</v>
      </c>
      <c r="C24" s="6" t="s">
        <v>99</v>
      </c>
      <c r="D24" s="12">
        <v>10450</v>
      </c>
    </row>
    <row r="25" spans="1:4" ht="20.100000000000001" customHeight="1" x14ac:dyDescent="0.25">
      <c r="A25" s="3" t="s">
        <v>335</v>
      </c>
      <c r="B25" s="3" t="s">
        <v>81</v>
      </c>
      <c r="C25" s="6" t="s">
        <v>7</v>
      </c>
      <c r="D25" s="12">
        <v>473.32</v>
      </c>
    </row>
    <row r="26" spans="1:4" ht="20.100000000000001" customHeight="1" x14ac:dyDescent="0.25">
      <c r="A26" s="3" t="s">
        <v>335</v>
      </c>
      <c r="B26" s="3" t="s">
        <v>21</v>
      </c>
      <c r="C26" s="4" t="s">
        <v>22</v>
      </c>
      <c r="D26" s="12">
        <v>617</v>
      </c>
    </row>
    <row r="27" spans="1:4" ht="20.100000000000001" customHeight="1" x14ac:dyDescent="0.25">
      <c r="A27" s="3" t="s">
        <v>335</v>
      </c>
      <c r="B27" s="3" t="s">
        <v>489</v>
      </c>
      <c r="C27" s="6" t="s">
        <v>7</v>
      </c>
      <c r="D27" s="12">
        <v>443</v>
      </c>
    </row>
    <row r="28" spans="1:4" ht="20.100000000000001" customHeight="1" x14ac:dyDescent="0.25">
      <c r="A28" s="3" t="s">
        <v>335</v>
      </c>
      <c r="B28" s="3" t="s">
        <v>490</v>
      </c>
      <c r="C28" s="6" t="s">
        <v>7</v>
      </c>
      <c r="D28" s="12">
        <v>200</v>
      </c>
    </row>
    <row r="29" spans="1:4" ht="20.100000000000001" customHeight="1" x14ac:dyDescent="0.25">
      <c r="A29" s="3" t="s">
        <v>335</v>
      </c>
      <c r="B29" s="3" t="s">
        <v>491</v>
      </c>
      <c r="C29" s="7" t="s">
        <v>492</v>
      </c>
      <c r="D29" s="12">
        <v>6002.72</v>
      </c>
    </row>
    <row r="30" spans="1:4" ht="20.100000000000001" customHeight="1" x14ac:dyDescent="0.25">
      <c r="A30" s="3" t="s">
        <v>335</v>
      </c>
      <c r="B30" s="3" t="s">
        <v>493</v>
      </c>
      <c r="C30" s="7" t="s">
        <v>497</v>
      </c>
      <c r="D30" s="12">
        <v>2850</v>
      </c>
    </row>
    <row r="31" spans="1:4" ht="20.100000000000001" customHeight="1" x14ac:dyDescent="0.25">
      <c r="A31" s="3" t="s">
        <v>335</v>
      </c>
      <c r="B31" s="3" t="s">
        <v>494</v>
      </c>
      <c r="C31" s="6" t="s">
        <v>452</v>
      </c>
      <c r="D31" s="12">
        <v>921.76</v>
      </c>
    </row>
    <row r="32" spans="1:4" ht="20.100000000000001" customHeight="1" x14ac:dyDescent="0.25">
      <c r="A32" s="3" t="s">
        <v>335</v>
      </c>
      <c r="B32" s="3" t="s">
        <v>495</v>
      </c>
      <c r="C32" s="6" t="s">
        <v>7</v>
      </c>
      <c r="D32" s="12">
        <v>3081</v>
      </c>
    </row>
    <row r="33" spans="1:4" ht="20.100000000000001" customHeight="1" x14ac:dyDescent="0.25">
      <c r="A33" s="3" t="s">
        <v>335</v>
      </c>
      <c r="B33" s="8" t="s">
        <v>498</v>
      </c>
      <c r="C33" s="7" t="s">
        <v>499</v>
      </c>
      <c r="D33" s="12">
        <v>1123.23</v>
      </c>
    </row>
    <row r="34" spans="1:4" ht="20.100000000000001" customHeight="1" x14ac:dyDescent="0.25">
      <c r="A34" s="3" t="s">
        <v>335</v>
      </c>
      <c r="B34" s="3" t="s">
        <v>496</v>
      </c>
      <c r="C34" s="6" t="s">
        <v>341</v>
      </c>
      <c r="D34" s="12">
        <v>20774.509999999998</v>
      </c>
    </row>
    <row r="35" spans="1:4" ht="20.100000000000001" customHeight="1" x14ac:dyDescent="0.25">
      <c r="A35" s="3" t="s">
        <v>335</v>
      </c>
      <c r="B35" s="3" t="s">
        <v>500</v>
      </c>
      <c r="C35" s="6" t="s">
        <v>7</v>
      </c>
      <c r="D35" s="12">
        <v>969</v>
      </c>
    </row>
    <row r="36" spans="1:4" ht="20.100000000000001" customHeight="1" x14ac:dyDescent="0.25">
      <c r="A36" s="3" t="s">
        <v>335</v>
      </c>
      <c r="B36" s="3" t="s">
        <v>501</v>
      </c>
      <c r="C36" s="6" t="s">
        <v>502</v>
      </c>
      <c r="D36" s="12">
        <v>570</v>
      </c>
    </row>
    <row r="37" spans="1:4" ht="20.100000000000001" customHeight="1" x14ac:dyDescent="0.25">
      <c r="A37" s="3" t="s">
        <v>335</v>
      </c>
      <c r="B37" s="3" t="s">
        <v>503</v>
      </c>
      <c r="C37" s="7" t="s">
        <v>504</v>
      </c>
      <c r="D37" s="12">
        <v>293</v>
      </c>
    </row>
    <row r="38" spans="1:4" ht="20.100000000000001" customHeight="1" x14ac:dyDescent="0.25">
      <c r="A38" s="3" t="s">
        <v>335</v>
      </c>
      <c r="B38" s="3" t="s">
        <v>505</v>
      </c>
      <c r="C38" s="6" t="s">
        <v>7</v>
      </c>
      <c r="D38" s="12">
        <v>551</v>
      </c>
    </row>
    <row r="39" spans="1:4" ht="20.100000000000001" customHeight="1" x14ac:dyDescent="0.25">
      <c r="A39" s="3" t="s">
        <v>335</v>
      </c>
      <c r="B39" s="3" t="s">
        <v>506</v>
      </c>
      <c r="C39" s="7" t="s">
        <v>507</v>
      </c>
      <c r="D39" s="12">
        <v>250</v>
      </c>
    </row>
    <row r="40" spans="1:4" ht="20.100000000000001" customHeight="1" x14ac:dyDescent="0.25">
      <c r="A40" s="3" t="s">
        <v>335</v>
      </c>
      <c r="B40" s="3" t="s">
        <v>508</v>
      </c>
      <c r="C40" s="6" t="s">
        <v>7</v>
      </c>
      <c r="D40" s="12">
        <v>506.8</v>
      </c>
    </row>
    <row r="41" spans="1:4" ht="20.100000000000001" customHeight="1" x14ac:dyDescent="0.25">
      <c r="A41" s="3" t="s">
        <v>335</v>
      </c>
      <c r="B41" s="3" t="s">
        <v>509</v>
      </c>
      <c r="C41" s="6" t="s">
        <v>7</v>
      </c>
      <c r="D41" s="12">
        <v>660.48</v>
      </c>
    </row>
    <row r="42" spans="1:4" ht="20.100000000000001" customHeight="1" x14ac:dyDescent="0.25">
      <c r="A42" s="3" t="s">
        <v>335</v>
      </c>
      <c r="B42" s="3" t="s">
        <v>510</v>
      </c>
      <c r="C42" s="6" t="s">
        <v>7</v>
      </c>
      <c r="D42" s="12">
        <v>4355.24</v>
      </c>
    </row>
    <row r="43" spans="1:4" ht="20.100000000000001" customHeight="1" x14ac:dyDescent="0.25">
      <c r="A43" s="3" t="s">
        <v>335</v>
      </c>
      <c r="B43" s="3" t="s">
        <v>511</v>
      </c>
      <c r="C43" s="6" t="s">
        <v>99</v>
      </c>
      <c r="D43" s="12">
        <v>1273.5999999999999</v>
      </c>
    </row>
    <row r="44" spans="1:4" ht="20.100000000000001" customHeight="1" x14ac:dyDescent="0.25">
      <c r="A44" s="3" t="s">
        <v>335</v>
      </c>
      <c r="B44" s="3" t="s">
        <v>361</v>
      </c>
      <c r="C44" s="6" t="s">
        <v>7</v>
      </c>
      <c r="D44" s="12">
        <v>4796.53</v>
      </c>
    </row>
    <row r="45" spans="1:4" ht="20.100000000000001" customHeight="1" x14ac:dyDescent="0.25">
      <c r="A45" s="3" t="s">
        <v>335</v>
      </c>
      <c r="B45" s="3" t="s">
        <v>512</v>
      </c>
      <c r="C45" s="6" t="s">
        <v>513</v>
      </c>
      <c r="D45" s="12">
        <v>4744.57</v>
      </c>
    </row>
    <row r="46" spans="1:4" ht="20.100000000000001" customHeight="1" x14ac:dyDescent="0.25">
      <c r="A46" s="3" t="s">
        <v>335</v>
      </c>
      <c r="B46" s="3" t="s">
        <v>514</v>
      </c>
      <c r="C46" s="7" t="s">
        <v>515</v>
      </c>
      <c r="D46" s="12">
        <v>2069.98</v>
      </c>
    </row>
    <row r="47" spans="1:4" ht="20.100000000000001" customHeight="1" x14ac:dyDescent="0.25">
      <c r="A47" s="3" t="s">
        <v>335</v>
      </c>
      <c r="B47" s="3" t="s">
        <v>540</v>
      </c>
      <c r="C47" s="6" t="s">
        <v>516</v>
      </c>
      <c r="D47" s="12">
        <v>18436.8</v>
      </c>
    </row>
    <row r="48" spans="1:4" ht="20.100000000000001" customHeight="1" x14ac:dyDescent="0.25">
      <c r="A48" s="3" t="s">
        <v>335</v>
      </c>
      <c r="B48" s="3" t="s">
        <v>4</v>
      </c>
      <c r="C48" s="15" t="s">
        <v>8</v>
      </c>
      <c r="D48" s="12">
        <v>1816.2</v>
      </c>
    </row>
    <row r="49" spans="1:4" ht="20.100000000000001" customHeight="1" x14ac:dyDescent="0.25">
      <c r="A49" s="3" t="s">
        <v>335</v>
      </c>
      <c r="B49" s="3" t="s">
        <v>517</v>
      </c>
      <c r="C49" s="6" t="s">
        <v>7</v>
      </c>
      <c r="D49" s="12">
        <v>377</v>
      </c>
    </row>
    <row r="50" spans="1:4" ht="20.100000000000001" customHeight="1" x14ac:dyDescent="0.25">
      <c r="A50" s="3" t="s">
        <v>335</v>
      </c>
      <c r="B50" s="3" t="s">
        <v>277</v>
      </c>
      <c r="C50" s="6" t="s">
        <v>7</v>
      </c>
      <c r="D50" s="12">
        <v>8082.1</v>
      </c>
    </row>
    <row r="51" spans="1:4" ht="20.100000000000001" customHeight="1" x14ac:dyDescent="0.25">
      <c r="A51" s="3" t="s">
        <v>335</v>
      </c>
      <c r="B51" s="3" t="s">
        <v>518</v>
      </c>
      <c r="C51" s="6" t="s">
        <v>452</v>
      </c>
      <c r="D51" s="12">
        <v>1208.1099999999999</v>
      </c>
    </row>
    <row r="52" spans="1:4" ht="20.100000000000001" customHeight="1" x14ac:dyDescent="0.25">
      <c r="A52" s="3" t="s">
        <v>335</v>
      </c>
      <c r="B52" s="3" t="s">
        <v>280</v>
      </c>
      <c r="C52" s="6" t="s">
        <v>524</v>
      </c>
      <c r="D52" s="12">
        <v>40547.18</v>
      </c>
    </row>
    <row r="53" spans="1:4" ht="20.100000000000001" customHeight="1" x14ac:dyDescent="0.25">
      <c r="A53" s="3" t="s">
        <v>335</v>
      </c>
      <c r="B53" s="3" t="s">
        <v>4</v>
      </c>
      <c r="C53" s="15" t="s">
        <v>8</v>
      </c>
      <c r="D53" s="12">
        <v>6406.3</v>
      </c>
    </row>
    <row r="54" spans="1:4" ht="20.100000000000001" customHeight="1" x14ac:dyDescent="0.25">
      <c r="A54" s="3" t="s">
        <v>335</v>
      </c>
      <c r="B54" s="3" t="s">
        <v>85</v>
      </c>
      <c r="C54" s="6" t="s">
        <v>87</v>
      </c>
      <c r="D54" s="12">
        <v>51126.86</v>
      </c>
    </row>
    <row r="55" spans="1:4" ht="20.100000000000001" customHeight="1" x14ac:dyDescent="0.25">
      <c r="A55" s="3" t="s">
        <v>335</v>
      </c>
      <c r="B55" s="3" t="s">
        <v>4</v>
      </c>
      <c r="C55" s="15" t="s">
        <v>8</v>
      </c>
      <c r="D55" s="12">
        <v>776.43</v>
      </c>
    </row>
    <row r="56" spans="1:4" ht="20.100000000000001" customHeight="1" x14ac:dyDescent="0.25">
      <c r="A56" s="3" t="s">
        <v>335</v>
      </c>
      <c r="B56" s="3" t="s">
        <v>286</v>
      </c>
      <c r="C56" s="7" t="s">
        <v>287</v>
      </c>
      <c r="D56" s="12">
        <v>7400</v>
      </c>
    </row>
    <row r="57" spans="1:4" ht="20.100000000000001" customHeight="1" x14ac:dyDescent="0.25">
      <c r="A57" s="3" t="s">
        <v>335</v>
      </c>
      <c r="B57" s="3" t="s">
        <v>519</v>
      </c>
      <c r="C57" s="6" t="s">
        <v>525</v>
      </c>
      <c r="D57" s="12">
        <v>60500</v>
      </c>
    </row>
    <row r="58" spans="1:4" ht="20.100000000000001" customHeight="1" x14ac:dyDescent="0.25">
      <c r="A58" s="3" t="s">
        <v>335</v>
      </c>
      <c r="B58" s="3" t="s">
        <v>4</v>
      </c>
      <c r="C58" s="15" t="s">
        <v>8</v>
      </c>
      <c r="D58" s="12">
        <v>712.9</v>
      </c>
    </row>
    <row r="59" spans="1:4" ht="20.100000000000001" customHeight="1" x14ac:dyDescent="0.25">
      <c r="A59" s="3" t="s">
        <v>335</v>
      </c>
      <c r="B59" s="3" t="s">
        <v>290</v>
      </c>
      <c r="C59" s="6" t="s">
        <v>291</v>
      </c>
      <c r="D59" s="12">
        <v>17474.990000000002</v>
      </c>
    </row>
    <row r="60" spans="1:4" ht="20.100000000000001" customHeight="1" x14ac:dyDescent="0.25">
      <c r="A60" s="3" t="s">
        <v>335</v>
      </c>
      <c r="B60" s="3" t="s">
        <v>520</v>
      </c>
      <c r="C60" s="7" t="s">
        <v>180</v>
      </c>
      <c r="D60" s="12">
        <v>462</v>
      </c>
    </row>
    <row r="61" spans="1:4" ht="20.100000000000001" customHeight="1" x14ac:dyDescent="0.25">
      <c r="A61" s="3" t="s">
        <v>335</v>
      </c>
      <c r="B61" s="3" t="s">
        <v>521</v>
      </c>
      <c r="C61" s="6" t="s">
        <v>7</v>
      </c>
      <c r="D61" s="12">
        <v>3290</v>
      </c>
    </row>
    <row r="62" spans="1:4" ht="20.100000000000001" customHeight="1" x14ac:dyDescent="0.25">
      <c r="A62" s="3" t="s">
        <v>335</v>
      </c>
      <c r="B62" s="3" t="s">
        <v>522</v>
      </c>
      <c r="C62" s="6" t="s">
        <v>5</v>
      </c>
      <c r="D62" s="12">
        <v>538</v>
      </c>
    </row>
    <row r="63" spans="1:4" ht="20.100000000000001" customHeight="1" x14ac:dyDescent="0.25">
      <c r="A63" s="3" t="s">
        <v>335</v>
      </c>
      <c r="B63" s="3" t="s">
        <v>523</v>
      </c>
      <c r="C63" s="6" t="s">
        <v>99</v>
      </c>
      <c r="D63" s="12">
        <v>80</v>
      </c>
    </row>
    <row r="64" spans="1:4" ht="20.100000000000001" customHeight="1" x14ac:dyDescent="0.25">
      <c r="A64" s="3" t="s">
        <v>335</v>
      </c>
      <c r="B64" s="3" t="s">
        <v>4</v>
      </c>
      <c r="C64" s="15" t="s">
        <v>8</v>
      </c>
      <c r="D64" s="12">
        <v>800</v>
      </c>
    </row>
    <row r="65" spans="1:4" ht="20.100000000000001" customHeight="1" x14ac:dyDescent="0.25">
      <c r="A65" s="3" t="s">
        <v>335</v>
      </c>
      <c r="B65" s="3" t="s">
        <v>526</v>
      </c>
      <c r="C65" s="6" t="s">
        <v>295</v>
      </c>
      <c r="D65" s="12">
        <v>295</v>
      </c>
    </row>
    <row r="66" spans="1:4" ht="20.100000000000001" customHeight="1" x14ac:dyDescent="0.25">
      <c r="A66" s="3" t="s">
        <v>335</v>
      </c>
      <c r="B66" s="3" t="s">
        <v>527</v>
      </c>
      <c r="C66" s="7" t="s">
        <v>535</v>
      </c>
      <c r="D66" s="12">
        <v>60</v>
      </c>
    </row>
    <row r="67" spans="1:4" ht="20.100000000000001" customHeight="1" x14ac:dyDescent="0.25">
      <c r="A67" s="3" t="s">
        <v>335</v>
      </c>
      <c r="B67" s="3" t="s">
        <v>528</v>
      </c>
      <c r="C67" s="6" t="s">
        <v>7</v>
      </c>
      <c r="D67" s="12">
        <v>271.8</v>
      </c>
    </row>
    <row r="68" spans="1:4" ht="20.100000000000001" customHeight="1" x14ac:dyDescent="0.25">
      <c r="A68" s="3" t="s">
        <v>335</v>
      </c>
      <c r="B68" s="3" t="s">
        <v>529</v>
      </c>
      <c r="C68" s="6" t="s">
        <v>536</v>
      </c>
      <c r="D68" s="12">
        <v>800</v>
      </c>
    </row>
    <row r="69" spans="1:4" ht="20.100000000000001" customHeight="1" x14ac:dyDescent="0.25">
      <c r="A69" s="3" t="s">
        <v>335</v>
      </c>
      <c r="B69" s="3" t="s">
        <v>530</v>
      </c>
      <c r="C69" s="6" t="s">
        <v>537</v>
      </c>
      <c r="D69" s="12">
        <v>720</v>
      </c>
    </row>
    <row r="70" spans="1:4" ht="20.100000000000001" customHeight="1" x14ac:dyDescent="0.25">
      <c r="A70" s="3" t="s">
        <v>335</v>
      </c>
      <c r="B70" s="3" t="s">
        <v>531</v>
      </c>
      <c r="C70" s="6" t="s">
        <v>360</v>
      </c>
      <c r="D70" s="12">
        <v>3985.16</v>
      </c>
    </row>
    <row r="71" spans="1:4" ht="20.100000000000001" customHeight="1" x14ac:dyDescent="0.25">
      <c r="A71" s="3" t="s">
        <v>335</v>
      </c>
      <c r="B71" s="3" t="s">
        <v>532</v>
      </c>
      <c r="C71" s="6" t="s">
        <v>311</v>
      </c>
      <c r="D71" s="12">
        <v>4372.5</v>
      </c>
    </row>
    <row r="72" spans="1:4" ht="20.100000000000001" customHeight="1" x14ac:dyDescent="0.25">
      <c r="A72" s="3" t="s">
        <v>334</v>
      </c>
      <c r="B72" s="3" t="s">
        <v>477</v>
      </c>
      <c r="C72" s="6" t="s">
        <v>452</v>
      </c>
      <c r="D72" s="12">
        <v>86.36</v>
      </c>
    </row>
    <row r="73" spans="1:4" ht="20.100000000000001" customHeight="1" x14ac:dyDescent="0.25">
      <c r="A73" s="3" t="s">
        <v>334</v>
      </c>
      <c r="B73" s="3" t="s">
        <v>4</v>
      </c>
      <c r="C73" s="15" t="s">
        <v>8</v>
      </c>
      <c r="D73" s="12">
        <v>1657.62</v>
      </c>
    </row>
    <row r="74" spans="1:4" ht="20.100000000000001" customHeight="1" x14ac:dyDescent="0.25">
      <c r="A74" s="3" t="s">
        <v>333</v>
      </c>
      <c r="B74" s="3" t="s">
        <v>473</v>
      </c>
      <c r="C74" s="6" t="s">
        <v>474</v>
      </c>
      <c r="D74" s="12">
        <v>4900</v>
      </c>
    </row>
    <row r="75" spans="1:4" ht="20.100000000000001" customHeight="1" x14ac:dyDescent="0.25">
      <c r="A75" s="3" t="s">
        <v>333</v>
      </c>
      <c r="B75" s="3" t="s">
        <v>17</v>
      </c>
      <c r="C75" s="6" t="s">
        <v>475</v>
      </c>
      <c r="D75" s="12">
        <v>8592</v>
      </c>
    </row>
    <row r="76" spans="1:4" ht="20.100000000000001" customHeight="1" x14ac:dyDescent="0.25">
      <c r="A76" s="3" t="s">
        <v>333</v>
      </c>
      <c r="B76" s="3" t="s">
        <v>113</v>
      </c>
      <c r="C76" s="4" t="s">
        <v>476</v>
      </c>
      <c r="D76" s="12">
        <v>1080</v>
      </c>
    </row>
    <row r="77" spans="1:4" ht="20.100000000000001" customHeight="1" x14ac:dyDescent="0.25">
      <c r="A77" s="3" t="s">
        <v>333</v>
      </c>
      <c r="B77" s="3" t="s">
        <v>4</v>
      </c>
      <c r="C77" s="7" t="s">
        <v>313</v>
      </c>
      <c r="D77" s="12">
        <f>460+445+301+356+86.6+86.6</f>
        <v>1735.1999999999998</v>
      </c>
    </row>
    <row r="78" spans="1:4" ht="20.100000000000001" customHeight="1" x14ac:dyDescent="0.25">
      <c r="A78" s="3" t="s">
        <v>333</v>
      </c>
      <c r="B78" s="3" t="s">
        <v>4</v>
      </c>
      <c r="C78" s="15" t="s">
        <v>8</v>
      </c>
      <c r="D78" s="12">
        <v>700</v>
      </c>
    </row>
    <row r="79" spans="1:4" ht="20.100000000000001" customHeight="1" x14ac:dyDescent="0.25">
      <c r="A79" s="3" t="s">
        <v>333</v>
      </c>
      <c r="B79" s="3" t="s">
        <v>4</v>
      </c>
      <c r="C79" s="15" t="s">
        <v>8</v>
      </c>
      <c r="D79" s="12">
        <v>1750</v>
      </c>
    </row>
    <row r="80" spans="1:4" ht="20.100000000000001" customHeight="1" x14ac:dyDescent="0.25">
      <c r="A80" s="3" t="s">
        <v>333</v>
      </c>
      <c r="B80" s="3" t="s">
        <v>111</v>
      </c>
      <c r="C80" s="15" t="s">
        <v>223</v>
      </c>
      <c r="D80" s="12">
        <v>545.64</v>
      </c>
    </row>
    <row r="81" spans="1:4" ht="20.100000000000001" customHeight="1" x14ac:dyDescent="0.25">
      <c r="A81" s="3" t="s">
        <v>323</v>
      </c>
      <c r="B81" s="3" t="s">
        <v>4</v>
      </c>
      <c r="C81" s="7" t="s">
        <v>6</v>
      </c>
      <c r="D81" s="12">
        <v>687.9</v>
      </c>
    </row>
    <row r="82" spans="1:4" ht="20.100000000000001" customHeight="1" x14ac:dyDescent="0.25">
      <c r="A82" s="3" t="s">
        <v>323</v>
      </c>
      <c r="B82" s="8" t="s">
        <v>23</v>
      </c>
      <c r="C82" s="15" t="s">
        <v>339</v>
      </c>
      <c r="D82" s="12">
        <v>44.84</v>
      </c>
    </row>
    <row r="83" spans="1:4" ht="20.100000000000001" customHeight="1" x14ac:dyDescent="0.25">
      <c r="A83" s="3" t="s">
        <v>322</v>
      </c>
      <c r="B83" s="3" t="s">
        <v>4</v>
      </c>
      <c r="C83" s="7" t="s">
        <v>202</v>
      </c>
      <c r="D83" s="12">
        <v>250</v>
      </c>
    </row>
    <row r="84" spans="1:4" ht="20.100000000000001" customHeight="1" x14ac:dyDescent="0.25">
      <c r="A84" s="3" t="s">
        <v>322</v>
      </c>
      <c r="B84" s="3" t="s">
        <v>4</v>
      </c>
      <c r="C84" s="15" t="s">
        <v>8</v>
      </c>
      <c r="D84" s="12">
        <v>531.25</v>
      </c>
    </row>
    <row r="85" spans="1:4" ht="20.100000000000001" customHeight="1" x14ac:dyDescent="0.25">
      <c r="A85" s="3" t="s">
        <v>322</v>
      </c>
      <c r="B85" s="3" t="s">
        <v>148</v>
      </c>
      <c r="C85" s="6" t="s">
        <v>7</v>
      </c>
      <c r="D85" s="12">
        <v>752</v>
      </c>
    </row>
    <row r="86" spans="1:4" ht="20.100000000000001" customHeight="1" x14ac:dyDescent="0.25">
      <c r="A86" s="3" t="s">
        <v>322</v>
      </c>
      <c r="B86" s="3" t="s">
        <v>450</v>
      </c>
      <c r="C86" s="6" t="s">
        <v>7</v>
      </c>
      <c r="D86" s="12">
        <v>836</v>
      </c>
    </row>
    <row r="87" spans="1:4" ht="20.100000000000001" customHeight="1" x14ac:dyDescent="0.25">
      <c r="A87" s="3" t="s">
        <v>322</v>
      </c>
      <c r="B87" s="3" t="s">
        <v>4</v>
      </c>
      <c r="C87" s="6" t="s">
        <v>5</v>
      </c>
      <c r="D87" s="12">
        <f>12.2+466.21+143.31</f>
        <v>621.72</v>
      </c>
    </row>
    <row r="88" spans="1:4" ht="20.100000000000001" customHeight="1" x14ac:dyDescent="0.25">
      <c r="A88" s="3" t="s">
        <v>322</v>
      </c>
      <c r="B88" s="3" t="s">
        <v>451</v>
      </c>
      <c r="C88" s="6" t="s">
        <v>452</v>
      </c>
      <c r="D88" s="12">
        <v>8500</v>
      </c>
    </row>
    <row r="89" spans="1:4" ht="20.100000000000001" customHeight="1" x14ac:dyDescent="0.25">
      <c r="A89" s="3" t="s">
        <v>322</v>
      </c>
      <c r="B89" s="3" t="s">
        <v>453</v>
      </c>
      <c r="C89" s="6" t="s">
        <v>541</v>
      </c>
      <c r="D89" s="12">
        <v>35111.47</v>
      </c>
    </row>
    <row r="90" spans="1:4" ht="20.100000000000001" customHeight="1" x14ac:dyDescent="0.25">
      <c r="A90" s="3" t="s">
        <v>322</v>
      </c>
      <c r="B90" s="3" t="s">
        <v>454</v>
      </c>
      <c r="C90" s="6" t="s">
        <v>455</v>
      </c>
      <c r="D90" s="12">
        <v>2113.9699999999998</v>
      </c>
    </row>
    <row r="91" spans="1:4" ht="20.100000000000001" customHeight="1" x14ac:dyDescent="0.25">
      <c r="A91" s="3" t="s">
        <v>322</v>
      </c>
      <c r="B91" s="3" t="s">
        <v>456</v>
      </c>
      <c r="C91" s="7" t="s">
        <v>457</v>
      </c>
      <c r="D91" s="12">
        <v>1333.47</v>
      </c>
    </row>
    <row r="92" spans="1:4" ht="20.100000000000001" customHeight="1" x14ac:dyDescent="0.25">
      <c r="A92" s="3" t="s">
        <v>322</v>
      </c>
      <c r="B92" s="3" t="s">
        <v>458</v>
      </c>
      <c r="C92" s="6" t="s">
        <v>7</v>
      </c>
      <c r="D92" s="12">
        <v>1400</v>
      </c>
    </row>
    <row r="93" spans="1:4" ht="20.100000000000001" customHeight="1" x14ac:dyDescent="0.25">
      <c r="A93" s="3" t="s">
        <v>322</v>
      </c>
      <c r="B93" s="3" t="s">
        <v>542</v>
      </c>
      <c r="C93" s="7" t="s">
        <v>459</v>
      </c>
      <c r="D93" s="12">
        <v>3782</v>
      </c>
    </row>
    <row r="94" spans="1:4" ht="20.100000000000001" customHeight="1" x14ac:dyDescent="0.25">
      <c r="A94" s="3" t="s">
        <v>322</v>
      </c>
      <c r="B94" s="3" t="s">
        <v>4</v>
      </c>
      <c r="C94" s="15" t="s">
        <v>8</v>
      </c>
      <c r="D94" s="12">
        <v>507.5</v>
      </c>
    </row>
    <row r="95" spans="1:4" ht="20.100000000000001" customHeight="1" x14ac:dyDescent="0.25">
      <c r="A95" s="3" t="s">
        <v>322</v>
      </c>
      <c r="B95" s="3" t="s">
        <v>94</v>
      </c>
      <c r="C95" s="6" t="s">
        <v>452</v>
      </c>
      <c r="D95" s="12">
        <v>20189.650000000001</v>
      </c>
    </row>
    <row r="96" spans="1:4" ht="20.100000000000001" customHeight="1" x14ac:dyDescent="0.25">
      <c r="A96" s="3" t="s">
        <v>322</v>
      </c>
      <c r="B96" s="3" t="s">
        <v>460</v>
      </c>
      <c r="C96" s="6" t="s">
        <v>461</v>
      </c>
      <c r="D96" s="12">
        <v>17460</v>
      </c>
    </row>
    <row r="97" spans="1:4" ht="20.100000000000001" customHeight="1" x14ac:dyDescent="0.25">
      <c r="A97" s="3" t="s">
        <v>322</v>
      </c>
      <c r="B97" s="3" t="s">
        <v>462</v>
      </c>
      <c r="C97" s="7" t="s">
        <v>463</v>
      </c>
      <c r="D97" s="12">
        <v>1439.52</v>
      </c>
    </row>
    <row r="98" spans="1:4" ht="20.100000000000001" customHeight="1" x14ac:dyDescent="0.25">
      <c r="A98" s="3" t="s">
        <v>322</v>
      </c>
      <c r="B98" s="3" t="s">
        <v>15</v>
      </c>
      <c r="C98" s="6" t="s">
        <v>464</v>
      </c>
      <c r="D98" s="12">
        <v>14292</v>
      </c>
    </row>
    <row r="99" spans="1:4" ht="20.100000000000001" customHeight="1" x14ac:dyDescent="0.25">
      <c r="A99" s="3" t="s">
        <v>322</v>
      </c>
      <c r="B99" s="3" t="s">
        <v>465</v>
      </c>
      <c r="C99" s="6" t="s">
        <v>466</v>
      </c>
      <c r="D99" s="12">
        <v>21695</v>
      </c>
    </row>
    <row r="100" spans="1:4" ht="20.100000000000001" customHeight="1" x14ac:dyDescent="0.25">
      <c r="A100" s="3" t="s">
        <v>322</v>
      </c>
      <c r="B100" s="3" t="s">
        <v>127</v>
      </c>
      <c r="C100" s="6" t="s">
        <v>9</v>
      </c>
      <c r="D100" s="12">
        <v>2800</v>
      </c>
    </row>
    <row r="101" spans="1:4" ht="20.100000000000001" customHeight="1" x14ac:dyDescent="0.25">
      <c r="A101" s="3" t="s">
        <v>322</v>
      </c>
      <c r="B101" s="3" t="s">
        <v>467</v>
      </c>
      <c r="C101" s="6" t="s">
        <v>7</v>
      </c>
      <c r="D101" s="12">
        <v>193.6</v>
      </c>
    </row>
    <row r="102" spans="1:4" ht="20.100000000000001" customHeight="1" x14ac:dyDescent="0.25">
      <c r="A102" s="3" t="s">
        <v>322</v>
      </c>
      <c r="B102" s="3" t="s">
        <v>468</v>
      </c>
      <c r="C102" s="6" t="s">
        <v>469</v>
      </c>
      <c r="D102" s="12">
        <v>63553.36</v>
      </c>
    </row>
    <row r="103" spans="1:4" ht="20.100000000000001" customHeight="1" x14ac:dyDescent="0.25">
      <c r="A103" s="3" t="s">
        <v>322</v>
      </c>
      <c r="B103" s="3" t="s">
        <v>165</v>
      </c>
      <c r="C103" s="6" t="s">
        <v>252</v>
      </c>
      <c r="D103" s="12">
        <v>17350</v>
      </c>
    </row>
    <row r="104" spans="1:4" ht="20.100000000000001" customHeight="1" x14ac:dyDescent="0.25">
      <c r="A104" s="3" t="s">
        <v>322</v>
      </c>
      <c r="B104" s="3" t="s">
        <v>470</v>
      </c>
      <c r="C104" s="6" t="s">
        <v>99</v>
      </c>
      <c r="D104" s="12">
        <v>1300</v>
      </c>
    </row>
    <row r="105" spans="1:4" ht="20.100000000000001" customHeight="1" x14ac:dyDescent="0.25">
      <c r="A105" s="3" t="s">
        <v>322</v>
      </c>
      <c r="B105" s="3" t="s">
        <v>4</v>
      </c>
      <c r="C105" s="15" t="s">
        <v>8</v>
      </c>
      <c r="D105" s="12">
        <f>3504+5680+4488.96</f>
        <v>13672.96</v>
      </c>
    </row>
    <row r="106" spans="1:4" ht="20.100000000000001" customHeight="1" x14ac:dyDescent="0.25">
      <c r="A106" s="3" t="s">
        <v>322</v>
      </c>
      <c r="B106" s="3" t="s">
        <v>471</v>
      </c>
      <c r="C106" s="7" t="s">
        <v>472</v>
      </c>
      <c r="D106" s="12">
        <v>500</v>
      </c>
    </row>
    <row r="107" spans="1:4" ht="20.100000000000001" customHeight="1" x14ac:dyDescent="0.25">
      <c r="A107" s="3" t="s">
        <v>322</v>
      </c>
      <c r="B107" s="8" t="s">
        <v>23</v>
      </c>
      <c r="C107" s="15" t="s">
        <v>339</v>
      </c>
      <c r="D107" s="12">
        <v>49.16</v>
      </c>
    </row>
    <row r="108" spans="1:4" ht="20.100000000000001" customHeight="1" x14ac:dyDescent="0.25">
      <c r="A108" s="3" t="s">
        <v>332</v>
      </c>
      <c r="B108" s="3" t="s">
        <v>4</v>
      </c>
      <c r="C108" s="15" t="s">
        <v>8</v>
      </c>
      <c r="D108" s="12">
        <v>22597.47</v>
      </c>
    </row>
    <row r="109" spans="1:4" ht="20.100000000000001" customHeight="1" x14ac:dyDescent="0.25">
      <c r="A109" s="3" t="s">
        <v>332</v>
      </c>
      <c r="B109" s="8" t="s">
        <v>449</v>
      </c>
      <c r="C109" s="6" t="s">
        <v>182</v>
      </c>
      <c r="D109" s="12">
        <v>1937.18</v>
      </c>
    </row>
    <row r="110" spans="1:4" ht="20.100000000000001" customHeight="1" x14ac:dyDescent="0.25">
      <c r="A110" s="3" t="s">
        <v>332</v>
      </c>
      <c r="B110" s="8" t="s">
        <v>23</v>
      </c>
      <c r="C110" s="15" t="s">
        <v>339</v>
      </c>
      <c r="D110" s="12">
        <v>45.46</v>
      </c>
    </row>
    <row r="111" spans="1:4" ht="20.100000000000001" customHeight="1" x14ac:dyDescent="0.25">
      <c r="A111" s="3" t="s">
        <v>331</v>
      </c>
      <c r="B111" s="8" t="s">
        <v>23</v>
      </c>
      <c r="C111" s="15" t="s">
        <v>339</v>
      </c>
      <c r="D111" s="12">
        <v>50.77</v>
      </c>
    </row>
    <row r="112" spans="1:4" ht="20.100000000000001" customHeight="1" x14ac:dyDescent="0.25">
      <c r="A112" s="3" t="s">
        <v>330</v>
      </c>
      <c r="B112" s="8" t="s">
        <v>23</v>
      </c>
      <c r="C112" s="15" t="s">
        <v>339</v>
      </c>
      <c r="D112" s="12">
        <v>64.650000000000006</v>
      </c>
    </row>
    <row r="113" spans="1:4" ht="20.100000000000001" customHeight="1" x14ac:dyDescent="0.25">
      <c r="A113" s="3" t="s">
        <v>329</v>
      </c>
      <c r="B113" s="3" t="s">
        <v>106</v>
      </c>
      <c r="C113" s="7" t="s">
        <v>7</v>
      </c>
      <c r="D113" s="12">
        <v>1537.95</v>
      </c>
    </row>
    <row r="114" spans="1:4" ht="20.100000000000001" customHeight="1" x14ac:dyDescent="0.25">
      <c r="A114" s="3" t="s">
        <v>329</v>
      </c>
      <c r="B114" s="3" t="s">
        <v>435</v>
      </c>
      <c r="C114" s="7" t="s">
        <v>7</v>
      </c>
      <c r="D114" s="12">
        <v>230</v>
      </c>
    </row>
    <row r="115" spans="1:4" ht="20.100000000000001" customHeight="1" x14ac:dyDescent="0.25">
      <c r="A115" s="3" t="s">
        <v>329</v>
      </c>
      <c r="B115" s="3" t="s">
        <v>436</v>
      </c>
      <c r="C115" s="6" t="s">
        <v>543</v>
      </c>
      <c r="D115" s="12">
        <v>1750</v>
      </c>
    </row>
    <row r="116" spans="1:4" ht="20.100000000000001" customHeight="1" x14ac:dyDescent="0.25">
      <c r="A116" s="3" t="s">
        <v>329</v>
      </c>
      <c r="B116" s="3" t="s">
        <v>125</v>
      </c>
      <c r="C116" s="7" t="s">
        <v>437</v>
      </c>
      <c r="D116" s="12">
        <v>5200</v>
      </c>
    </row>
    <row r="117" spans="1:4" ht="20.100000000000001" customHeight="1" x14ac:dyDescent="0.25">
      <c r="A117" s="3" t="s">
        <v>329</v>
      </c>
      <c r="B117" s="3" t="s">
        <v>438</v>
      </c>
      <c r="C117" s="7" t="s">
        <v>439</v>
      </c>
      <c r="D117" s="12">
        <v>1100</v>
      </c>
    </row>
    <row r="118" spans="1:4" ht="20.100000000000001" customHeight="1" x14ac:dyDescent="0.25">
      <c r="A118" s="3" t="s">
        <v>329</v>
      </c>
      <c r="B118" s="3" t="s">
        <v>440</v>
      </c>
      <c r="C118" s="7" t="s">
        <v>441</v>
      </c>
      <c r="D118" s="12">
        <v>45195.199999999997</v>
      </c>
    </row>
    <row r="119" spans="1:4" ht="20.100000000000001" customHeight="1" x14ac:dyDescent="0.25">
      <c r="A119" s="3" t="s">
        <v>329</v>
      </c>
      <c r="B119" s="3" t="s">
        <v>165</v>
      </c>
      <c r="C119" s="7" t="s">
        <v>7</v>
      </c>
      <c r="D119" s="12">
        <v>1950</v>
      </c>
    </row>
    <row r="120" spans="1:4" ht="20.100000000000001" customHeight="1" x14ac:dyDescent="0.25">
      <c r="A120" s="3" t="s">
        <v>329</v>
      </c>
      <c r="B120" s="3" t="s">
        <v>67</v>
      </c>
      <c r="C120" s="7" t="s">
        <v>442</v>
      </c>
      <c r="D120" s="12">
        <v>2650</v>
      </c>
    </row>
    <row r="121" spans="1:4" ht="20.100000000000001" customHeight="1" x14ac:dyDescent="0.25">
      <c r="A121" s="3" t="s">
        <v>329</v>
      </c>
      <c r="B121" s="3" t="s">
        <v>443</v>
      </c>
      <c r="C121" s="7" t="s">
        <v>444</v>
      </c>
      <c r="D121" s="12">
        <v>360</v>
      </c>
    </row>
    <row r="122" spans="1:4" ht="20.100000000000001" customHeight="1" x14ac:dyDescent="0.25">
      <c r="A122" s="3" t="s">
        <v>329</v>
      </c>
      <c r="B122" s="3" t="s">
        <v>445</v>
      </c>
      <c r="C122" s="7" t="s">
        <v>7</v>
      </c>
      <c r="D122" s="12">
        <v>1992.6</v>
      </c>
    </row>
    <row r="123" spans="1:4" ht="20.100000000000001" customHeight="1" x14ac:dyDescent="0.25">
      <c r="A123" s="3" t="s">
        <v>329</v>
      </c>
      <c r="B123" s="3" t="s">
        <v>248</v>
      </c>
      <c r="C123" s="7" t="s">
        <v>446</v>
      </c>
      <c r="D123" s="12">
        <v>8824.7000000000007</v>
      </c>
    </row>
    <row r="124" spans="1:4" ht="20.100000000000001" customHeight="1" x14ac:dyDescent="0.25">
      <c r="A124" s="3" t="s">
        <v>329</v>
      </c>
      <c r="B124" s="8" t="s">
        <v>447</v>
      </c>
      <c r="C124" s="6" t="s">
        <v>341</v>
      </c>
      <c r="D124" s="12">
        <v>966.2</v>
      </c>
    </row>
    <row r="125" spans="1:4" ht="20.100000000000001" customHeight="1" x14ac:dyDescent="0.25">
      <c r="A125" s="3" t="s">
        <v>329</v>
      </c>
      <c r="B125" s="3" t="s">
        <v>448</v>
      </c>
      <c r="C125" s="6" t="s">
        <v>7</v>
      </c>
      <c r="D125" s="12">
        <v>116.1</v>
      </c>
    </row>
    <row r="126" spans="1:4" ht="20.100000000000001" customHeight="1" x14ac:dyDescent="0.25">
      <c r="A126" s="3" t="s">
        <v>329</v>
      </c>
      <c r="B126" s="3" t="s">
        <v>4</v>
      </c>
      <c r="C126" s="15" t="s">
        <v>8</v>
      </c>
      <c r="D126" s="12">
        <v>8178</v>
      </c>
    </row>
    <row r="127" spans="1:4" ht="20.100000000000001" customHeight="1" x14ac:dyDescent="0.25">
      <c r="A127" s="3" t="s">
        <v>329</v>
      </c>
      <c r="B127" s="8" t="s">
        <v>23</v>
      </c>
      <c r="C127" s="15" t="s">
        <v>339</v>
      </c>
      <c r="D127" s="12">
        <v>227.16</v>
      </c>
    </row>
    <row r="128" spans="1:4" ht="20.100000000000001" customHeight="1" x14ac:dyDescent="0.25">
      <c r="A128" s="3" t="s">
        <v>320</v>
      </c>
      <c r="B128" s="3" t="s">
        <v>321</v>
      </c>
      <c r="C128" s="7" t="s">
        <v>7</v>
      </c>
      <c r="D128" s="12">
        <v>85.66</v>
      </c>
    </row>
    <row r="129" spans="1:4" ht="20.100000000000001" customHeight="1" x14ac:dyDescent="0.25">
      <c r="A129" s="3" t="s">
        <v>320</v>
      </c>
      <c r="B129" s="8" t="s">
        <v>23</v>
      </c>
      <c r="C129" s="15" t="s">
        <v>339</v>
      </c>
      <c r="D129" s="12">
        <v>57.21</v>
      </c>
    </row>
    <row r="130" spans="1:4" ht="20.100000000000001" customHeight="1" x14ac:dyDescent="0.25">
      <c r="A130" s="3" t="s">
        <v>319</v>
      </c>
      <c r="B130" s="3" t="s">
        <v>4</v>
      </c>
      <c r="C130" s="7" t="s">
        <v>5</v>
      </c>
      <c r="D130" s="12">
        <f>48.79+0.21</f>
        <v>49</v>
      </c>
    </row>
    <row r="131" spans="1:4" ht="20.100000000000001" customHeight="1" x14ac:dyDescent="0.25">
      <c r="A131" s="3" t="s">
        <v>319</v>
      </c>
      <c r="B131" s="3" t="s">
        <v>111</v>
      </c>
      <c r="C131" s="7" t="s">
        <v>434</v>
      </c>
      <c r="D131" s="12">
        <v>173945.29</v>
      </c>
    </row>
    <row r="132" spans="1:4" ht="20.100000000000001" customHeight="1" x14ac:dyDescent="0.25">
      <c r="A132" s="3" t="s">
        <v>319</v>
      </c>
      <c r="B132" s="3" t="s">
        <v>4</v>
      </c>
      <c r="C132" s="7" t="s">
        <v>6</v>
      </c>
      <c r="D132" s="12">
        <v>702.45</v>
      </c>
    </row>
    <row r="133" spans="1:4" ht="20.100000000000001" customHeight="1" x14ac:dyDescent="0.25">
      <c r="A133" s="3" t="s">
        <v>319</v>
      </c>
      <c r="B133" s="8" t="s">
        <v>23</v>
      </c>
      <c r="C133" s="15" t="s">
        <v>339</v>
      </c>
      <c r="D133" s="12">
        <v>45.21</v>
      </c>
    </row>
    <row r="134" spans="1:4" ht="20.100000000000001" customHeight="1" x14ac:dyDescent="0.25">
      <c r="A134" s="3" t="s">
        <v>328</v>
      </c>
      <c r="B134" s="3" t="s">
        <v>247</v>
      </c>
      <c r="C134" s="6" t="s">
        <v>99</v>
      </c>
      <c r="D134" s="12">
        <v>714</v>
      </c>
    </row>
    <row r="135" spans="1:4" ht="20.100000000000001" customHeight="1" x14ac:dyDescent="0.25">
      <c r="A135" s="3" t="s">
        <v>328</v>
      </c>
      <c r="B135" s="3" t="s">
        <v>422</v>
      </c>
      <c r="C135" s="6" t="s">
        <v>7</v>
      </c>
      <c r="D135" s="12">
        <v>730.75</v>
      </c>
    </row>
    <row r="136" spans="1:4" ht="20.100000000000001" customHeight="1" x14ac:dyDescent="0.25">
      <c r="A136" s="3" t="s">
        <v>328</v>
      </c>
      <c r="B136" s="3" t="s">
        <v>4</v>
      </c>
      <c r="C136" s="15" t="s">
        <v>8</v>
      </c>
      <c r="D136" s="12">
        <v>1089.72</v>
      </c>
    </row>
    <row r="137" spans="1:4" ht="20.100000000000001" customHeight="1" x14ac:dyDescent="0.25">
      <c r="A137" s="3" t="s">
        <v>328</v>
      </c>
      <c r="B137" s="3" t="s">
        <v>423</v>
      </c>
      <c r="C137" s="6" t="s">
        <v>7</v>
      </c>
      <c r="D137" s="12">
        <v>2309.1999999999998</v>
      </c>
    </row>
    <row r="138" spans="1:4" ht="20.100000000000001" customHeight="1" x14ac:dyDescent="0.25">
      <c r="A138" s="3" t="s">
        <v>328</v>
      </c>
      <c r="B138" s="3" t="s">
        <v>185</v>
      </c>
      <c r="C138" s="6" t="s">
        <v>7</v>
      </c>
      <c r="D138" s="12">
        <v>877.83</v>
      </c>
    </row>
    <row r="139" spans="1:4" ht="20.100000000000001" customHeight="1" x14ac:dyDescent="0.25">
      <c r="A139" s="3" t="s">
        <v>328</v>
      </c>
      <c r="B139" s="3" t="s">
        <v>424</v>
      </c>
      <c r="C139" s="6" t="s">
        <v>425</v>
      </c>
      <c r="D139" s="12">
        <v>2927.96</v>
      </c>
    </row>
    <row r="140" spans="1:4" ht="20.100000000000001" customHeight="1" x14ac:dyDescent="0.25">
      <c r="A140" s="3" t="s">
        <v>328</v>
      </c>
      <c r="B140" s="3" t="s">
        <v>426</v>
      </c>
      <c r="C140" s="7" t="s">
        <v>427</v>
      </c>
      <c r="D140" s="12">
        <v>8360</v>
      </c>
    </row>
    <row r="141" spans="1:4" ht="20.100000000000001" customHeight="1" x14ac:dyDescent="0.25">
      <c r="A141" s="3" t="s">
        <v>328</v>
      </c>
      <c r="B141" s="3" t="s">
        <v>428</v>
      </c>
      <c r="C141" s="6" t="s">
        <v>429</v>
      </c>
      <c r="D141" s="12">
        <v>3927.63</v>
      </c>
    </row>
    <row r="142" spans="1:4" ht="20.100000000000001" customHeight="1" x14ac:dyDescent="0.25">
      <c r="A142" s="3" t="s">
        <v>328</v>
      </c>
      <c r="B142" s="3" t="s">
        <v>4</v>
      </c>
      <c r="C142" s="15" t="s">
        <v>8</v>
      </c>
      <c r="D142" s="12">
        <f>2778.88+2137.6+250+1327.98+650.96</f>
        <v>7145.4199999999992</v>
      </c>
    </row>
    <row r="143" spans="1:4" ht="20.100000000000001" customHeight="1" x14ac:dyDescent="0.25">
      <c r="A143" s="3" t="s">
        <v>328</v>
      </c>
      <c r="B143" s="3" t="s">
        <v>430</v>
      </c>
      <c r="C143" s="7" t="s">
        <v>431</v>
      </c>
      <c r="D143" s="12">
        <v>1242.01</v>
      </c>
    </row>
    <row r="144" spans="1:4" ht="20.100000000000001" customHeight="1" x14ac:dyDescent="0.25">
      <c r="A144" s="3" t="s">
        <v>328</v>
      </c>
      <c r="B144" s="3" t="s">
        <v>432</v>
      </c>
      <c r="C144" s="7" t="s">
        <v>433</v>
      </c>
      <c r="D144" s="12">
        <v>600</v>
      </c>
    </row>
    <row r="145" spans="1:4" ht="20.100000000000001" customHeight="1" x14ac:dyDescent="0.25">
      <c r="A145" s="3" t="s">
        <v>328</v>
      </c>
      <c r="B145" s="3" t="s">
        <v>4</v>
      </c>
      <c r="C145" s="15" t="s">
        <v>8</v>
      </c>
      <c r="D145" s="12">
        <v>600</v>
      </c>
    </row>
    <row r="146" spans="1:4" ht="20.100000000000001" customHeight="1" x14ac:dyDescent="0.25">
      <c r="A146" s="3" t="s">
        <v>328</v>
      </c>
      <c r="B146" s="8" t="s">
        <v>23</v>
      </c>
      <c r="C146" s="15" t="s">
        <v>339</v>
      </c>
      <c r="D146" s="12">
        <v>43.3</v>
      </c>
    </row>
    <row r="147" spans="1:4" ht="20.100000000000001" customHeight="1" x14ac:dyDescent="0.25">
      <c r="A147" s="3" t="s">
        <v>327</v>
      </c>
      <c r="B147" s="8" t="s">
        <v>23</v>
      </c>
      <c r="C147" s="15" t="s">
        <v>339</v>
      </c>
      <c r="D147" s="12">
        <v>37.75</v>
      </c>
    </row>
    <row r="148" spans="1:4" ht="20.100000000000001" customHeight="1" x14ac:dyDescent="0.25">
      <c r="A148" s="3" t="s">
        <v>318</v>
      </c>
      <c r="B148" s="3" t="s">
        <v>4</v>
      </c>
      <c r="C148" s="7" t="s">
        <v>5</v>
      </c>
      <c r="D148" s="12">
        <f>14.75+0.25+104</f>
        <v>119</v>
      </c>
    </row>
    <row r="149" spans="1:4" ht="20.100000000000001" customHeight="1" x14ac:dyDescent="0.25">
      <c r="A149" s="3" t="s">
        <v>318</v>
      </c>
      <c r="B149" s="3" t="s">
        <v>4</v>
      </c>
      <c r="C149" s="7" t="s">
        <v>202</v>
      </c>
      <c r="D149" s="12">
        <v>70</v>
      </c>
    </row>
    <row r="150" spans="1:4" ht="20.100000000000001" customHeight="1" x14ac:dyDescent="0.25">
      <c r="A150" s="3" t="s">
        <v>318</v>
      </c>
      <c r="B150" s="3" t="s">
        <v>17</v>
      </c>
      <c r="C150" s="6" t="s">
        <v>411</v>
      </c>
      <c r="D150" s="12">
        <v>7525</v>
      </c>
    </row>
    <row r="151" spans="1:4" ht="20.100000000000001" customHeight="1" x14ac:dyDescent="0.25">
      <c r="A151" s="3" t="s">
        <v>318</v>
      </c>
      <c r="B151" s="3" t="s">
        <v>412</v>
      </c>
      <c r="C151" s="7" t="s">
        <v>413</v>
      </c>
      <c r="D151" s="12">
        <v>262.8</v>
      </c>
    </row>
    <row r="152" spans="1:4" ht="20.100000000000001" customHeight="1" x14ac:dyDescent="0.25">
      <c r="A152" s="3" t="s">
        <v>318</v>
      </c>
      <c r="B152" s="3" t="s">
        <v>414</v>
      </c>
      <c r="C152" s="7" t="s">
        <v>415</v>
      </c>
      <c r="D152" s="12">
        <v>4500</v>
      </c>
    </row>
    <row r="153" spans="1:4" ht="20.100000000000001" customHeight="1" x14ac:dyDescent="0.25">
      <c r="A153" s="3" t="s">
        <v>318</v>
      </c>
      <c r="B153" s="3" t="s">
        <v>349</v>
      </c>
      <c r="C153" s="6" t="s">
        <v>7</v>
      </c>
      <c r="D153" s="12">
        <v>10583.46</v>
      </c>
    </row>
    <row r="154" spans="1:4" ht="20.100000000000001" customHeight="1" x14ac:dyDescent="0.25">
      <c r="A154" s="3" t="s">
        <v>318</v>
      </c>
      <c r="B154" s="3" t="s">
        <v>416</v>
      </c>
      <c r="C154" s="6" t="s">
        <v>7</v>
      </c>
      <c r="D154" s="12">
        <v>1385.84</v>
      </c>
    </row>
    <row r="155" spans="1:4" ht="20.100000000000001" customHeight="1" x14ac:dyDescent="0.25">
      <c r="A155" s="3" t="s">
        <v>318</v>
      </c>
      <c r="B155" s="3" t="s">
        <v>231</v>
      </c>
      <c r="C155" s="6" t="s">
        <v>417</v>
      </c>
      <c r="D155" s="12">
        <v>1331.2</v>
      </c>
    </row>
    <row r="156" spans="1:4" ht="20.100000000000001" customHeight="1" x14ac:dyDescent="0.25">
      <c r="A156" s="3" t="s">
        <v>318</v>
      </c>
      <c r="B156" s="3" t="s">
        <v>418</v>
      </c>
      <c r="C156" s="7" t="s">
        <v>419</v>
      </c>
      <c r="D156" s="12">
        <v>325</v>
      </c>
    </row>
    <row r="157" spans="1:4" ht="20.100000000000001" customHeight="1" x14ac:dyDescent="0.25">
      <c r="A157" s="3" t="s">
        <v>318</v>
      </c>
      <c r="B157" s="3" t="s">
        <v>420</v>
      </c>
      <c r="C157" s="6" t="s">
        <v>421</v>
      </c>
      <c r="D157" s="12">
        <v>296.18</v>
      </c>
    </row>
    <row r="158" spans="1:4" ht="20.100000000000001" customHeight="1" x14ac:dyDescent="0.25">
      <c r="A158" s="3" t="s">
        <v>318</v>
      </c>
      <c r="B158" s="3" t="s">
        <v>4</v>
      </c>
      <c r="C158" s="15" t="s">
        <v>8</v>
      </c>
      <c r="D158" s="12">
        <f>407.01+1027.76+978.14+100</f>
        <v>2512.91</v>
      </c>
    </row>
    <row r="159" spans="1:4" ht="20.100000000000001" customHeight="1" x14ac:dyDescent="0.25">
      <c r="A159" s="3" t="s">
        <v>318</v>
      </c>
      <c r="B159" s="8" t="s">
        <v>23</v>
      </c>
      <c r="C159" s="15" t="s">
        <v>339</v>
      </c>
      <c r="D159" s="12">
        <v>102.14</v>
      </c>
    </row>
    <row r="160" spans="1:4" ht="20.100000000000001" customHeight="1" x14ac:dyDescent="0.25">
      <c r="A160" s="3" t="s">
        <v>326</v>
      </c>
      <c r="B160" s="8" t="s">
        <v>23</v>
      </c>
      <c r="C160" s="15" t="s">
        <v>339</v>
      </c>
      <c r="D160" s="12">
        <v>36.82</v>
      </c>
    </row>
    <row r="161" spans="1:4" ht="20.100000000000001" customHeight="1" x14ac:dyDescent="0.25">
      <c r="A161" s="3" t="s">
        <v>317</v>
      </c>
      <c r="B161" s="3" t="s">
        <v>4</v>
      </c>
      <c r="C161" s="7" t="s">
        <v>5</v>
      </c>
      <c r="D161" s="12">
        <f>22.95+0.05</f>
        <v>23</v>
      </c>
    </row>
    <row r="162" spans="1:4" ht="20.100000000000001" customHeight="1" x14ac:dyDescent="0.25">
      <c r="A162" s="3" t="s">
        <v>317</v>
      </c>
      <c r="B162" s="3" t="s">
        <v>387</v>
      </c>
      <c r="C162" s="6" t="s">
        <v>177</v>
      </c>
      <c r="D162" s="12">
        <v>1637</v>
      </c>
    </row>
    <row r="163" spans="1:4" ht="20.100000000000001" customHeight="1" x14ac:dyDescent="0.25">
      <c r="A163" s="3" t="s">
        <v>317</v>
      </c>
      <c r="B163" s="3" t="s">
        <v>388</v>
      </c>
      <c r="C163" s="6" t="s">
        <v>7</v>
      </c>
      <c r="D163" s="12">
        <v>362.8</v>
      </c>
    </row>
    <row r="164" spans="1:4" ht="20.100000000000001" customHeight="1" x14ac:dyDescent="0.25">
      <c r="A164" s="3" t="s">
        <v>317</v>
      </c>
      <c r="B164" s="3" t="s">
        <v>55</v>
      </c>
      <c r="C164" s="6" t="s">
        <v>389</v>
      </c>
      <c r="D164" s="12">
        <v>5500</v>
      </c>
    </row>
    <row r="165" spans="1:4" ht="20.100000000000001" customHeight="1" x14ac:dyDescent="0.25">
      <c r="A165" s="3" t="s">
        <v>317</v>
      </c>
      <c r="B165" s="3" t="s">
        <v>185</v>
      </c>
      <c r="C165" s="6" t="s">
        <v>7</v>
      </c>
      <c r="D165" s="12">
        <v>360.72</v>
      </c>
    </row>
    <row r="166" spans="1:4" ht="20.100000000000001" customHeight="1" x14ac:dyDescent="0.25">
      <c r="A166" s="3" t="s">
        <v>317</v>
      </c>
      <c r="B166" s="3" t="s">
        <v>178</v>
      </c>
      <c r="C166" s="6" t="s">
        <v>7</v>
      </c>
      <c r="D166" s="12">
        <v>928.39</v>
      </c>
    </row>
    <row r="167" spans="1:4" ht="20.100000000000001" customHeight="1" x14ac:dyDescent="0.25">
      <c r="A167" s="3" t="s">
        <v>317</v>
      </c>
      <c r="B167" s="8" t="s">
        <v>390</v>
      </c>
      <c r="C167" s="6" t="s">
        <v>7</v>
      </c>
      <c r="D167" s="12">
        <v>110.17</v>
      </c>
    </row>
    <row r="168" spans="1:4" ht="20.100000000000001" customHeight="1" x14ac:dyDescent="0.25">
      <c r="A168" s="3" t="s">
        <v>317</v>
      </c>
      <c r="B168" s="3" t="s">
        <v>391</v>
      </c>
      <c r="C168" s="6" t="s">
        <v>7</v>
      </c>
      <c r="D168" s="12">
        <v>1626.92</v>
      </c>
    </row>
    <row r="169" spans="1:4" ht="20.100000000000001" customHeight="1" x14ac:dyDescent="0.25">
      <c r="A169" s="3" t="s">
        <v>317</v>
      </c>
      <c r="B169" s="3" t="s">
        <v>392</v>
      </c>
      <c r="C169" s="7" t="s">
        <v>393</v>
      </c>
      <c r="D169" s="12">
        <v>194.95</v>
      </c>
    </row>
    <row r="170" spans="1:4" ht="20.100000000000001" customHeight="1" x14ac:dyDescent="0.25">
      <c r="A170" s="3" t="s">
        <v>317</v>
      </c>
      <c r="B170" s="3" t="s">
        <v>394</v>
      </c>
      <c r="C170" s="7" t="s">
        <v>395</v>
      </c>
      <c r="D170" s="12">
        <v>170</v>
      </c>
    </row>
    <row r="171" spans="1:4" ht="20.100000000000001" customHeight="1" x14ac:dyDescent="0.25">
      <c r="A171" s="3" t="s">
        <v>317</v>
      </c>
      <c r="B171" s="8" t="s">
        <v>396</v>
      </c>
      <c r="C171" s="6" t="s">
        <v>397</v>
      </c>
      <c r="D171" s="12">
        <v>625</v>
      </c>
    </row>
    <row r="172" spans="1:4" ht="20.100000000000001" customHeight="1" x14ac:dyDescent="0.25">
      <c r="A172" s="3" t="s">
        <v>317</v>
      </c>
      <c r="B172" s="3" t="s">
        <v>398</v>
      </c>
      <c r="C172" s="6" t="s">
        <v>399</v>
      </c>
      <c r="D172" s="12">
        <v>641</v>
      </c>
    </row>
    <row r="173" spans="1:4" ht="20.100000000000001" customHeight="1" x14ac:dyDescent="0.25">
      <c r="A173" s="3" t="s">
        <v>317</v>
      </c>
      <c r="B173" s="3" t="s">
        <v>400</v>
      </c>
      <c r="C173" s="7" t="s">
        <v>401</v>
      </c>
      <c r="D173" s="12">
        <v>397.26</v>
      </c>
    </row>
    <row r="174" spans="1:4" ht="20.100000000000001" customHeight="1" x14ac:dyDescent="0.25">
      <c r="A174" s="3" t="s">
        <v>317</v>
      </c>
      <c r="B174" s="3" t="s">
        <v>402</v>
      </c>
      <c r="C174" s="6" t="s">
        <v>7</v>
      </c>
      <c r="D174" s="12">
        <v>500</v>
      </c>
    </row>
    <row r="175" spans="1:4" ht="20.100000000000001" customHeight="1" x14ac:dyDescent="0.25">
      <c r="A175" s="3" t="s">
        <v>317</v>
      </c>
      <c r="B175" s="3" t="s">
        <v>403</v>
      </c>
      <c r="C175" s="7" t="s">
        <v>404</v>
      </c>
      <c r="D175" s="12">
        <v>152</v>
      </c>
    </row>
    <row r="176" spans="1:4" ht="20.100000000000001" customHeight="1" x14ac:dyDescent="0.25">
      <c r="A176" s="3" t="s">
        <v>317</v>
      </c>
      <c r="B176" s="3" t="s">
        <v>405</v>
      </c>
      <c r="C176" s="6" t="s">
        <v>399</v>
      </c>
      <c r="D176" s="12">
        <v>265</v>
      </c>
    </row>
    <row r="177" spans="1:4" ht="20.100000000000001" customHeight="1" x14ac:dyDescent="0.25">
      <c r="A177" s="3" t="s">
        <v>317</v>
      </c>
      <c r="B177" s="3" t="s">
        <v>406</v>
      </c>
      <c r="C177" s="6" t="s">
        <v>7</v>
      </c>
      <c r="D177" s="12">
        <v>760</v>
      </c>
    </row>
    <row r="178" spans="1:4" ht="20.100000000000001" customHeight="1" x14ac:dyDescent="0.25">
      <c r="A178" s="3" t="s">
        <v>317</v>
      </c>
      <c r="B178" s="3" t="s">
        <v>259</v>
      </c>
      <c r="C178" s="6" t="s">
        <v>482</v>
      </c>
      <c r="D178" s="12">
        <v>873</v>
      </c>
    </row>
    <row r="179" spans="1:4" ht="20.100000000000001" customHeight="1" x14ac:dyDescent="0.25">
      <c r="A179" s="3" t="s">
        <v>317</v>
      </c>
      <c r="B179" s="3" t="s">
        <v>407</v>
      </c>
      <c r="C179" s="7" t="s">
        <v>408</v>
      </c>
      <c r="D179" s="12">
        <v>1255</v>
      </c>
    </row>
    <row r="180" spans="1:4" ht="20.100000000000001" customHeight="1" x14ac:dyDescent="0.25">
      <c r="A180" s="3" t="s">
        <v>317</v>
      </c>
      <c r="B180" s="3" t="s">
        <v>409</v>
      </c>
      <c r="C180" s="7" t="s">
        <v>410</v>
      </c>
      <c r="D180" s="12">
        <v>1160</v>
      </c>
    </row>
    <row r="181" spans="1:4" ht="20.100000000000001" customHeight="1" x14ac:dyDescent="0.25">
      <c r="A181" s="3" t="s">
        <v>317</v>
      </c>
      <c r="B181" s="3" t="s">
        <v>4</v>
      </c>
      <c r="C181" s="15" t="s">
        <v>8</v>
      </c>
      <c r="D181" s="12">
        <v>3358.28</v>
      </c>
    </row>
    <row r="182" spans="1:4" ht="20.100000000000001" customHeight="1" x14ac:dyDescent="0.25">
      <c r="A182" s="3" t="s">
        <v>325</v>
      </c>
      <c r="B182" s="17" t="s">
        <v>192</v>
      </c>
      <c r="C182" s="7" t="s">
        <v>386</v>
      </c>
      <c r="D182" s="12">
        <f>398.75+69.56</f>
        <v>468.31</v>
      </c>
    </row>
    <row r="183" spans="1:4" ht="20.100000000000001" customHeight="1" x14ac:dyDescent="0.25">
      <c r="A183" s="3" t="s">
        <v>316</v>
      </c>
      <c r="B183" s="3" t="s">
        <v>4</v>
      </c>
      <c r="C183" s="7" t="s">
        <v>5</v>
      </c>
      <c r="D183" s="12">
        <f>13+43+30+120</f>
        <v>206</v>
      </c>
    </row>
    <row r="184" spans="1:4" ht="20.100000000000001" customHeight="1" x14ac:dyDescent="0.25">
      <c r="A184" s="3" t="s">
        <v>316</v>
      </c>
      <c r="B184" s="17" t="s">
        <v>384</v>
      </c>
      <c r="C184" s="7" t="s">
        <v>385</v>
      </c>
      <c r="D184" s="12">
        <v>11434</v>
      </c>
    </row>
    <row r="185" spans="1:4" ht="20.100000000000001" customHeight="1" x14ac:dyDescent="0.25">
      <c r="A185" s="3" t="s">
        <v>315</v>
      </c>
      <c r="B185" s="3" t="s">
        <v>4</v>
      </c>
      <c r="C185" s="7" t="s">
        <v>5</v>
      </c>
      <c r="D185" s="12">
        <v>59.95</v>
      </c>
    </row>
    <row r="186" spans="1:4" ht="20.100000000000001" customHeight="1" x14ac:dyDescent="0.25">
      <c r="A186" s="3" t="s">
        <v>315</v>
      </c>
      <c r="B186" s="3" t="s">
        <v>71</v>
      </c>
      <c r="C186" s="7" t="s">
        <v>341</v>
      </c>
      <c r="D186" s="12">
        <v>28856.36</v>
      </c>
    </row>
    <row r="187" spans="1:4" ht="20.100000000000001" customHeight="1" x14ac:dyDescent="0.25">
      <c r="A187" s="3" t="s">
        <v>315</v>
      </c>
      <c r="B187" s="3" t="s">
        <v>342</v>
      </c>
      <c r="C187" s="7" t="s">
        <v>343</v>
      </c>
      <c r="D187" s="12">
        <v>1150</v>
      </c>
    </row>
    <row r="188" spans="1:4" ht="20.100000000000001" customHeight="1" x14ac:dyDescent="0.25">
      <c r="A188" s="3" t="s">
        <v>315</v>
      </c>
      <c r="B188" s="3" t="s">
        <v>344</v>
      </c>
      <c r="C188" s="7" t="s">
        <v>7</v>
      </c>
      <c r="D188" s="12">
        <v>2301.1999999999998</v>
      </c>
    </row>
    <row r="189" spans="1:4" ht="20.100000000000001" customHeight="1" x14ac:dyDescent="0.25">
      <c r="A189" s="3" t="s">
        <v>315</v>
      </c>
      <c r="B189" s="3" t="s">
        <v>345</v>
      </c>
      <c r="C189" s="7" t="s">
        <v>346</v>
      </c>
      <c r="D189" s="12">
        <v>654</v>
      </c>
    </row>
    <row r="190" spans="1:4" ht="20.100000000000001" customHeight="1" x14ac:dyDescent="0.25">
      <c r="A190" s="3" t="s">
        <v>315</v>
      </c>
      <c r="B190" s="16" t="s">
        <v>347</v>
      </c>
      <c r="C190" s="19" t="s">
        <v>348</v>
      </c>
      <c r="D190" s="12">
        <f>1231.97+395.2</f>
        <v>1627.17</v>
      </c>
    </row>
    <row r="191" spans="1:4" ht="20.100000000000001" customHeight="1" x14ac:dyDescent="0.25">
      <c r="A191" s="3" t="s">
        <v>315</v>
      </c>
      <c r="B191" s="3" t="s">
        <v>349</v>
      </c>
      <c r="C191" s="7" t="s">
        <v>350</v>
      </c>
      <c r="D191" s="12">
        <v>13304.69</v>
      </c>
    </row>
    <row r="192" spans="1:4" ht="20.100000000000001" customHeight="1" x14ac:dyDescent="0.25">
      <c r="A192" s="3" t="s">
        <v>315</v>
      </c>
      <c r="B192" s="17" t="s">
        <v>351</v>
      </c>
      <c r="C192" s="7" t="s">
        <v>352</v>
      </c>
      <c r="D192" s="12">
        <v>4781</v>
      </c>
    </row>
    <row r="193" spans="1:4" ht="20.100000000000001" customHeight="1" x14ac:dyDescent="0.25">
      <c r="A193" s="3" t="s">
        <v>315</v>
      </c>
      <c r="B193" s="3" t="s">
        <v>353</v>
      </c>
      <c r="C193" s="6" t="s">
        <v>7</v>
      </c>
      <c r="D193" s="12">
        <v>1805.3</v>
      </c>
    </row>
    <row r="194" spans="1:4" ht="20.100000000000001" customHeight="1" x14ac:dyDescent="0.25">
      <c r="A194" s="3" t="s">
        <v>315</v>
      </c>
      <c r="B194" s="3" t="s">
        <v>270</v>
      </c>
      <c r="C194" s="6" t="s">
        <v>7</v>
      </c>
      <c r="D194" s="12">
        <v>980</v>
      </c>
    </row>
    <row r="195" spans="1:4" ht="20.100000000000001" customHeight="1" x14ac:dyDescent="0.25">
      <c r="A195" s="3" t="s">
        <v>315</v>
      </c>
      <c r="B195" s="3" t="s">
        <v>354</v>
      </c>
      <c r="C195" s="6" t="s">
        <v>99</v>
      </c>
      <c r="D195" s="12">
        <v>960</v>
      </c>
    </row>
    <row r="196" spans="1:4" ht="20.100000000000001" customHeight="1" x14ac:dyDescent="0.25">
      <c r="A196" s="3" t="s">
        <v>315</v>
      </c>
      <c r="B196" s="3" t="s">
        <v>355</v>
      </c>
      <c r="C196" s="7" t="s">
        <v>356</v>
      </c>
      <c r="D196" s="12">
        <v>3000</v>
      </c>
    </row>
    <row r="197" spans="1:4" ht="20.100000000000001" customHeight="1" x14ac:dyDescent="0.25">
      <c r="A197" s="3" t="s">
        <v>315</v>
      </c>
      <c r="B197" s="3" t="s">
        <v>357</v>
      </c>
      <c r="C197" s="7" t="s">
        <v>358</v>
      </c>
      <c r="D197" s="12">
        <v>3999</v>
      </c>
    </row>
    <row r="198" spans="1:4" ht="20.100000000000001" customHeight="1" x14ac:dyDescent="0.25">
      <c r="A198" s="3" t="s">
        <v>315</v>
      </c>
      <c r="B198" s="3" t="s">
        <v>359</v>
      </c>
      <c r="C198" s="6" t="s">
        <v>360</v>
      </c>
      <c r="D198" s="12">
        <v>4094.94</v>
      </c>
    </row>
    <row r="199" spans="1:4" ht="20.100000000000001" customHeight="1" x14ac:dyDescent="0.25">
      <c r="A199" s="3" t="s">
        <v>315</v>
      </c>
      <c r="B199" s="3" t="s">
        <v>361</v>
      </c>
      <c r="C199" s="6" t="s">
        <v>7</v>
      </c>
      <c r="D199" s="12">
        <v>5298.02</v>
      </c>
    </row>
    <row r="200" spans="1:4" ht="20.100000000000001" customHeight="1" x14ac:dyDescent="0.25">
      <c r="A200" s="3" t="s">
        <v>315</v>
      </c>
      <c r="B200" s="3" t="s">
        <v>362</v>
      </c>
      <c r="C200" s="7" t="s">
        <v>363</v>
      </c>
      <c r="D200" s="12">
        <v>1071</v>
      </c>
    </row>
    <row r="201" spans="1:4" ht="20.100000000000001" customHeight="1" x14ac:dyDescent="0.25">
      <c r="A201" s="3" t="s">
        <v>315</v>
      </c>
      <c r="B201" s="3" t="s">
        <v>364</v>
      </c>
      <c r="C201" s="7" t="s">
        <v>365</v>
      </c>
      <c r="D201" s="12">
        <v>3114</v>
      </c>
    </row>
    <row r="202" spans="1:4" ht="20.100000000000001" customHeight="1" x14ac:dyDescent="0.25">
      <c r="A202" s="3" t="s">
        <v>315</v>
      </c>
      <c r="B202" s="3" t="s">
        <v>366</v>
      </c>
      <c r="C202" s="6" t="s">
        <v>99</v>
      </c>
      <c r="D202" s="12">
        <v>2472.91</v>
      </c>
    </row>
    <row r="203" spans="1:4" ht="20.100000000000001" customHeight="1" x14ac:dyDescent="0.25">
      <c r="A203" s="3" t="s">
        <v>315</v>
      </c>
      <c r="B203" s="3" t="s">
        <v>367</v>
      </c>
      <c r="C203" s="6" t="s">
        <v>368</v>
      </c>
      <c r="D203" s="12">
        <v>108</v>
      </c>
    </row>
    <row r="204" spans="1:4" ht="20.100000000000001" customHeight="1" x14ac:dyDescent="0.25">
      <c r="A204" s="3" t="s">
        <v>315</v>
      </c>
      <c r="B204" s="3" t="s">
        <v>283</v>
      </c>
      <c r="C204" s="7" t="s">
        <v>369</v>
      </c>
      <c r="D204" s="12">
        <v>1434.2</v>
      </c>
    </row>
    <row r="205" spans="1:4" ht="20.100000000000001" customHeight="1" x14ac:dyDescent="0.25">
      <c r="A205" s="3" t="s">
        <v>315</v>
      </c>
      <c r="B205" s="3" t="s">
        <v>285</v>
      </c>
      <c r="C205" s="15" t="s">
        <v>87</v>
      </c>
      <c r="D205" s="12">
        <v>25526.15</v>
      </c>
    </row>
    <row r="206" spans="1:4" ht="20.100000000000001" customHeight="1" x14ac:dyDescent="0.25">
      <c r="A206" s="3" t="s">
        <v>315</v>
      </c>
      <c r="B206" s="3" t="s">
        <v>225</v>
      </c>
      <c r="C206" s="6" t="s">
        <v>7</v>
      </c>
      <c r="D206" s="12">
        <v>151.4</v>
      </c>
    </row>
    <row r="207" spans="1:4" ht="20.100000000000001" customHeight="1" x14ac:dyDescent="0.25">
      <c r="A207" s="3" t="s">
        <v>315</v>
      </c>
      <c r="B207" s="3" t="s">
        <v>370</v>
      </c>
      <c r="C207" s="7" t="s">
        <v>371</v>
      </c>
      <c r="D207" s="12">
        <v>135.47999999999999</v>
      </c>
    </row>
    <row r="208" spans="1:4" ht="20.100000000000001" customHeight="1" x14ac:dyDescent="0.25">
      <c r="A208" s="3" t="s">
        <v>315</v>
      </c>
      <c r="B208" s="3" t="s">
        <v>372</v>
      </c>
      <c r="C208" s="6" t="s">
        <v>373</v>
      </c>
      <c r="D208" s="12">
        <v>24300.45</v>
      </c>
    </row>
    <row r="209" spans="1:4" ht="20.100000000000001" customHeight="1" x14ac:dyDescent="0.25">
      <c r="A209" s="3" t="s">
        <v>315</v>
      </c>
      <c r="B209" s="3" t="s">
        <v>374</v>
      </c>
      <c r="C209" s="7" t="s">
        <v>375</v>
      </c>
      <c r="D209" s="12">
        <v>162.06</v>
      </c>
    </row>
    <row r="210" spans="1:4" ht="20.100000000000001" customHeight="1" x14ac:dyDescent="0.25">
      <c r="A210" s="3" t="s">
        <v>315</v>
      </c>
      <c r="B210" s="3" t="s">
        <v>376</v>
      </c>
      <c r="C210" s="7" t="s">
        <v>7</v>
      </c>
      <c r="D210" s="12">
        <v>6561</v>
      </c>
    </row>
    <row r="211" spans="1:4" ht="20.100000000000001" customHeight="1" x14ac:dyDescent="0.25">
      <c r="A211" s="3" t="s">
        <v>315</v>
      </c>
      <c r="B211" s="3" t="s">
        <v>377</v>
      </c>
      <c r="C211" s="7" t="s">
        <v>7</v>
      </c>
      <c r="D211" s="12">
        <v>1793.34</v>
      </c>
    </row>
    <row r="212" spans="1:4" ht="20.100000000000001" customHeight="1" x14ac:dyDescent="0.25">
      <c r="A212" s="3" t="s">
        <v>315</v>
      </c>
      <c r="B212" s="17" t="s">
        <v>378</v>
      </c>
      <c r="C212" s="7" t="s">
        <v>379</v>
      </c>
      <c r="D212" s="12">
        <v>50</v>
      </c>
    </row>
    <row r="213" spans="1:4" ht="20.100000000000001" customHeight="1" x14ac:dyDescent="0.25">
      <c r="A213" s="3" t="s">
        <v>315</v>
      </c>
      <c r="B213" s="3" t="s">
        <v>380</v>
      </c>
      <c r="C213" s="7" t="s">
        <v>381</v>
      </c>
      <c r="D213" s="12">
        <v>146</v>
      </c>
    </row>
    <row r="214" spans="1:4" ht="20.100000000000001" customHeight="1" x14ac:dyDescent="0.25">
      <c r="A214" s="3" t="s">
        <v>315</v>
      </c>
      <c r="B214" s="3" t="s">
        <v>382</v>
      </c>
      <c r="C214" s="6" t="s">
        <v>7</v>
      </c>
      <c r="D214" s="12">
        <v>300</v>
      </c>
    </row>
    <row r="215" spans="1:4" ht="20.100000000000001" customHeight="1" x14ac:dyDescent="0.25">
      <c r="A215" s="3" t="s">
        <v>315</v>
      </c>
      <c r="B215" s="3" t="s">
        <v>383</v>
      </c>
      <c r="C215" s="6" t="s">
        <v>7</v>
      </c>
      <c r="D215" s="12">
        <v>1100</v>
      </c>
    </row>
    <row r="216" spans="1:4" ht="20.100000000000001" customHeight="1" x14ac:dyDescent="0.25">
      <c r="A216" s="3" t="s">
        <v>315</v>
      </c>
      <c r="B216" s="8" t="s">
        <v>23</v>
      </c>
      <c r="C216" s="15" t="s">
        <v>339</v>
      </c>
      <c r="D216" s="12">
        <f>31.44+65.7</f>
        <v>97.14</v>
      </c>
    </row>
    <row r="217" spans="1:4" ht="20.100000000000001" customHeight="1" x14ac:dyDescent="0.25">
      <c r="A217" s="3" t="s">
        <v>314</v>
      </c>
      <c r="B217" s="3" t="s">
        <v>4</v>
      </c>
      <c r="C217" s="7" t="s">
        <v>5</v>
      </c>
      <c r="D217" s="12">
        <f>83.46+0.04+73.5</f>
        <v>157</v>
      </c>
    </row>
    <row r="218" spans="1:4" ht="20.100000000000001" customHeight="1" x14ac:dyDescent="0.25">
      <c r="A218" s="3" t="s">
        <v>314</v>
      </c>
      <c r="B218" s="8" t="s">
        <v>23</v>
      </c>
      <c r="C218" s="15" t="s">
        <v>339</v>
      </c>
      <c r="D218" s="12">
        <v>70.52</v>
      </c>
    </row>
    <row r="219" spans="1:4" ht="20.100000000000001" customHeight="1" x14ac:dyDescent="0.25">
      <c r="A219" s="3" t="s">
        <v>314</v>
      </c>
      <c r="B219" s="3" t="s">
        <v>4</v>
      </c>
      <c r="C219" s="7" t="s">
        <v>6</v>
      </c>
      <c r="D219" s="12">
        <f>1766.05+12097.56</f>
        <v>13863.609999999999</v>
      </c>
    </row>
    <row r="220" spans="1:4" ht="20.100000000000001" customHeight="1" x14ac:dyDescent="0.25">
      <c r="A220" s="3" t="s">
        <v>314</v>
      </c>
      <c r="B220" s="3" t="s">
        <v>340</v>
      </c>
      <c r="C220" s="7" t="s">
        <v>223</v>
      </c>
      <c r="D220" s="12">
        <v>58.35</v>
      </c>
    </row>
    <row r="221" spans="1:4" ht="20.100000000000001" customHeight="1" x14ac:dyDescent="0.25">
      <c r="A221" s="3" t="s">
        <v>324</v>
      </c>
      <c r="B221" s="16" t="s">
        <v>221</v>
      </c>
      <c r="C221" s="16" t="s">
        <v>222</v>
      </c>
      <c r="D221" s="12">
        <v>2.0699999999999998</v>
      </c>
    </row>
    <row r="222" spans="1:4" ht="20.100000000000001" customHeight="1" x14ac:dyDescent="0.25">
      <c r="A222" s="3" t="s">
        <v>324</v>
      </c>
      <c r="B222" s="3" t="s">
        <v>337</v>
      </c>
      <c r="C222" s="7" t="s">
        <v>338</v>
      </c>
      <c r="D222" s="12">
        <v>1155.1500000000001</v>
      </c>
    </row>
    <row r="223" spans="1:4" ht="20.100000000000001" customHeight="1" x14ac:dyDescent="0.25">
      <c r="A223" s="3" t="s">
        <v>324</v>
      </c>
      <c r="B223" s="3" t="s">
        <v>4</v>
      </c>
      <c r="C223" s="7" t="s">
        <v>6</v>
      </c>
      <c r="D223" s="12">
        <v>25065.27</v>
      </c>
    </row>
    <row r="224" spans="1:4" ht="20.100000000000001" customHeight="1" x14ac:dyDescent="0.25">
      <c r="A224" s="3" t="s">
        <v>324</v>
      </c>
      <c r="B224" s="8" t="s">
        <v>23</v>
      </c>
      <c r="C224" s="15" t="s">
        <v>339</v>
      </c>
      <c r="D224" s="12">
        <v>35.03</v>
      </c>
    </row>
    <row r="225" spans="1:4" ht="20.100000000000001" customHeight="1" x14ac:dyDescent="0.25">
      <c r="A225" s="3" t="s">
        <v>324</v>
      </c>
      <c r="B225" s="3" t="s">
        <v>111</v>
      </c>
      <c r="C225" s="15" t="s">
        <v>223</v>
      </c>
      <c r="D225" s="12">
        <v>4</v>
      </c>
    </row>
    <row r="226" spans="1:4" ht="20.100000000000001" customHeight="1" thickBot="1" x14ac:dyDescent="0.3">
      <c r="A226" s="20"/>
      <c r="B226" s="20"/>
      <c r="C226" s="20"/>
      <c r="D226" s="18">
        <f>SUM(D2:D225)</f>
        <v>1272097.7599999991</v>
      </c>
    </row>
    <row r="227" spans="1:4" ht="15.75" thickTop="1" x14ac:dyDescent="0.25"/>
  </sheetData>
  <sortState xmlns:xlrd2="http://schemas.microsoft.com/office/spreadsheetml/2017/richdata2" ref="A2:D225">
    <sortCondition ref="A2:A2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2022</vt:lpstr>
      <vt:lpstr>AGOSTO 2022</vt:lpstr>
      <vt:lpstr>SETTEMBRE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Spiazzi Carmen</dc:creator>
  <cp:lastModifiedBy>Lunardi Sonia</cp:lastModifiedBy>
  <cp:lastPrinted>2019-09-16T08:53:04Z</cp:lastPrinted>
  <dcterms:created xsi:type="dcterms:W3CDTF">2018-06-04T07:56:58Z</dcterms:created>
  <dcterms:modified xsi:type="dcterms:W3CDTF">2022-11-17T10:35:20Z</dcterms:modified>
</cp:coreProperties>
</file>